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9D934C21-7E68-46C6-B7A6-6ECE54A946E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xlnm.Print_Area" localSheetId="0">Лист1!$A$1:$W$102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G39" i="1" s="1"/>
  <c r="V43" i="1"/>
  <c r="AA75" i="1"/>
  <c r="Y76" i="1"/>
  <c r="AA76" i="1"/>
  <c r="Y77" i="1"/>
  <c r="AA77" i="1"/>
  <c r="Y78" i="1"/>
  <c r="AA78" i="1"/>
  <c r="AA80" i="1"/>
  <c r="AA81" i="1"/>
  <c r="Y82" i="1"/>
  <c r="AA82" i="1"/>
  <c r="Y83" i="1"/>
  <c r="Z83" i="1" s="1"/>
  <c r="AA83" i="1"/>
  <c r="AB83" i="1" s="1"/>
  <c r="Y84" i="1"/>
  <c r="AA84" i="1"/>
  <c r="AA86" i="1"/>
  <c r="Y87" i="1"/>
  <c r="AA87" i="1"/>
  <c r="Y88" i="1"/>
  <c r="Z88" i="1" s="1"/>
  <c r="AA88" i="1"/>
  <c r="AB88" i="1" s="1"/>
  <c r="Y89" i="1"/>
  <c r="AA89" i="1"/>
  <c r="AA53" i="1"/>
  <c r="AA54" i="1"/>
  <c r="Y55" i="1"/>
  <c r="Z55" i="1" s="1"/>
  <c r="AA55" i="1"/>
  <c r="AB55" i="1" s="1"/>
  <c r="Y56" i="1"/>
  <c r="AA56" i="1"/>
  <c r="Y57" i="1"/>
  <c r="AA57" i="1"/>
  <c r="AA59" i="1"/>
  <c r="AA60" i="1"/>
  <c r="Y61" i="1"/>
  <c r="Z61" i="1" s="1"/>
  <c r="AA61" i="1"/>
  <c r="AB61" i="1" s="1"/>
  <c r="Y62" i="1"/>
  <c r="AA62" i="1"/>
  <c r="Y63" i="1"/>
  <c r="AA63" i="1"/>
  <c r="AA65" i="1"/>
  <c r="Y66" i="1"/>
  <c r="Z66" i="1" s="1"/>
  <c r="AA66" i="1"/>
  <c r="AB66" i="1" s="1"/>
  <c r="Y67" i="1"/>
  <c r="AA67" i="1"/>
  <c r="Y68" i="1"/>
  <c r="AA68" i="1"/>
  <c r="AA70" i="1"/>
  <c r="Y71" i="1"/>
  <c r="AA71" i="1"/>
  <c r="Y72" i="1"/>
  <c r="Z72" i="1" s="1"/>
  <c r="AA72" i="1"/>
  <c r="AB72" i="1" s="1"/>
  <c r="Y73" i="1"/>
  <c r="AA73" i="1"/>
  <c r="AA44" i="1"/>
  <c r="AA46" i="1"/>
  <c r="AA47" i="1"/>
  <c r="AA48" i="1"/>
  <c r="Y49" i="1"/>
  <c r="AA49" i="1"/>
  <c r="Y50" i="1"/>
  <c r="AA50" i="1"/>
  <c r="Y51" i="1"/>
  <c r="AA51" i="1"/>
  <c r="AA33" i="1" l="1"/>
  <c r="AA34" i="1"/>
  <c r="AA35" i="1"/>
  <c r="AA36" i="1"/>
  <c r="AA37" i="1"/>
  <c r="AA38" i="1"/>
  <c r="AA40" i="1"/>
  <c r="AA27" i="1"/>
  <c r="AA29" i="1"/>
  <c r="AA30" i="1"/>
  <c r="AA3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3" i="1"/>
  <c r="AA24" i="1"/>
  <c r="AA25" i="1"/>
  <c r="AA26" i="1"/>
  <c r="Q105" i="1"/>
  <c r="R105" i="1"/>
  <c r="S105" i="1"/>
  <c r="T105" i="1"/>
  <c r="U105" i="1"/>
  <c r="V105" i="1"/>
  <c r="W105" i="1"/>
  <c r="P105" i="1"/>
  <c r="X100" i="1"/>
  <c r="X101" i="1"/>
  <c r="X102" i="1"/>
  <c r="X103" i="1"/>
  <c r="X104" i="1"/>
  <c r="Q98" i="1"/>
  <c r="R98" i="1"/>
  <c r="S98" i="1"/>
  <c r="T98" i="1"/>
  <c r="U98" i="1"/>
  <c r="V98" i="1"/>
  <c r="W98" i="1"/>
  <c r="P98" i="1"/>
  <c r="Q97" i="1"/>
  <c r="R97" i="1"/>
  <c r="S97" i="1"/>
  <c r="T97" i="1"/>
  <c r="U97" i="1"/>
  <c r="V97" i="1"/>
  <c r="W97" i="1"/>
  <c r="P97" i="1"/>
  <c r="X91" i="1"/>
  <c r="X92" i="1"/>
  <c r="X93" i="1"/>
  <c r="X94" i="1"/>
  <c r="X105" i="1" l="1"/>
  <c r="X98" i="1"/>
  <c r="X97" i="1"/>
  <c r="Y97" i="1" l="1"/>
  <c r="G92" i="1" l="1"/>
  <c r="X99" i="1"/>
  <c r="H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AA64" i="1" l="1"/>
  <c r="H85" i="1" l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H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H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H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H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H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V96" i="1" l="1"/>
  <c r="AA28" i="1"/>
  <c r="AA85" i="1"/>
  <c r="AA69" i="1"/>
  <c r="AA32" i="1"/>
  <c r="AA22" i="1"/>
  <c r="AA7" i="1"/>
  <c r="H79" i="1" l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H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G87" i="1"/>
  <c r="G89" i="1"/>
  <c r="I86" i="1"/>
  <c r="Y86" i="1" s="1"/>
  <c r="G76" i="1"/>
  <c r="G77" i="1"/>
  <c r="G78" i="1"/>
  <c r="AB78" i="1" l="1"/>
  <c r="Z78" i="1"/>
  <c r="Z87" i="1"/>
  <c r="AB87" i="1"/>
  <c r="Z77" i="1"/>
  <c r="AB77" i="1"/>
  <c r="Z76" i="1"/>
  <c r="AB76" i="1"/>
  <c r="Z89" i="1"/>
  <c r="AB89" i="1"/>
  <c r="AA79" i="1"/>
  <c r="AA74" i="1"/>
  <c r="G86" i="1"/>
  <c r="I85" i="1"/>
  <c r="Y85" i="1" s="1"/>
  <c r="V95" i="1"/>
  <c r="V106" i="1" s="1"/>
  <c r="G85" i="1" l="1"/>
  <c r="AB86" i="1"/>
  <c r="Z86" i="1"/>
  <c r="Z85" i="1" l="1"/>
  <c r="AB85" i="1"/>
  <c r="I8" i="1" l="1"/>
  <c r="Y8" i="1" s="1"/>
  <c r="I20" i="1"/>
  <c r="Y20" i="1" s="1"/>
  <c r="I21" i="1"/>
  <c r="G21" i="1" l="1"/>
  <c r="AB21" i="1" s="1"/>
  <c r="Y21" i="1"/>
  <c r="I81" i="1"/>
  <c r="I80" i="1"/>
  <c r="Y80" i="1" s="1"/>
  <c r="I75" i="1"/>
  <c r="I70" i="1"/>
  <c r="Y70" i="1" s="1"/>
  <c r="I65" i="1"/>
  <c r="I60" i="1"/>
  <c r="I59" i="1"/>
  <c r="I54" i="1"/>
  <c r="I53" i="1"/>
  <c r="I48" i="1"/>
  <c r="I47" i="1"/>
  <c r="I45" i="1"/>
  <c r="G45" i="1" s="1"/>
  <c r="I46" i="1"/>
  <c r="I44" i="1"/>
  <c r="I34" i="1"/>
  <c r="I35" i="1"/>
  <c r="I36" i="1"/>
  <c r="I37" i="1"/>
  <c r="I38" i="1"/>
  <c r="I40" i="1"/>
  <c r="I33" i="1"/>
  <c r="Y33" i="1" s="1"/>
  <c r="I30" i="1"/>
  <c r="I29" i="1"/>
  <c r="Y29" i="1" s="1"/>
  <c r="I24" i="1"/>
  <c r="I25" i="1"/>
  <c r="I26" i="1"/>
  <c r="I27" i="1"/>
  <c r="I23" i="1"/>
  <c r="I9" i="1"/>
  <c r="Y9" i="1" s="1"/>
  <c r="I10" i="1"/>
  <c r="Y10" i="1" s="1"/>
  <c r="I11" i="1"/>
  <c r="Y11" i="1" s="1"/>
  <c r="I12" i="1"/>
  <c r="Y12" i="1" s="1"/>
  <c r="I13" i="1"/>
  <c r="Y13" i="1" s="1"/>
  <c r="I14" i="1"/>
  <c r="Y14" i="1" s="1"/>
  <c r="I15" i="1"/>
  <c r="Y15" i="1" s="1"/>
  <c r="I16" i="1"/>
  <c r="Y16" i="1" s="1"/>
  <c r="I17" i="1"/>
  <c r="Y17" i="1" s="1"/>
  <c r="I18" i="1"/>
  <c r="Y18" i="1" s="1"/>
  <c r="I19" i="1"/>
  <c r="Y19" i="1" s="1"/>
  <c r="G67" i="1"/>
  <c r="G68" i="1"/>
  <c r="O58" i="1"/>
  <c r="O52" i="1"/>
  <c r="G49" i="1"/>
  <c r="G51" i="1"/>
  <c r="G82" i="1"/>
  <c r="G84" i="1"/>
  <c r="G71" i="1"/>
  <c r="G73" i="1"/>
  <c r="H58" i="1"/>
  <c r="J58" i="1"/>
  <c r="K58" i="1"/>
  <c r="L58" i="1"/>
  <c r="M58" i="1"/>
  <c r="N58" i="1"/>
  <c r="G63" i="1"/>
  <c r="H52" i="1"/>
  <c r="J52" i="1"/>
  <c r="K52" i="1"/>
  <c r="L52" i="1"/>
  <c r="M52" i="1"/>
  <c r="N52" i="1"/>
  <c r="G57" i="1"/>
  <c r="N42" i="1"/>
  <c r="O42" i="1"/>
  <c r="J43" i="1"/>
  <c r="J42" i="1" s="1"/>
  <c r="K43" i="1"/>
  <c r="K42" i="1" s="1"/>
  <c r="L43" i="1"/>
  <c r="L42" i="1" s="1"/>
  <c r="M42" i="1"/>
  <c r="Z21" i="1" l="1"/>
  <c r="M41" i="1"/>
  <c r="M95" i="1" s="1"/>
  <c r="N41" i="1"/>
  <c r="N95" i="1" s="1"/>
  <c r="L41" i="1"/>
  <c r="L95" i="1" s="1"/>
  <c r="O41" i="1"/>
  <c r="O95" i="1" s="1"/>
  <c r="K41" i="1"/>
  <c r="K95" i="1" s="1"/>
  <c r="J41" i="1"/>
  <c r="J95" i="1" s="1"/>
  <c r="G53" i="1"/>
  <c r="Y53" i="1"/>
  <c r="G54" i="1"/>
  <c r="AB54" i="1" s="1"/>
  <c r="Y54" i="1"/>
  <c r="G26" i="1"/>
  <c r="AB26" i="1" s="1"/>
  <c r="Y26" i="1"/>
  <c r="G24" i="1"/>
  <c r="AB24" i="1" s="1"/>
  <c r="Y24" i="1"/>
  <c r="G27" i="1"/>
  <c r="Y27" i="1"/>
  <c r="G30" i="1"/>
  <c r="AB30" i="1" s="1"/>
  <c r="Y30" i="1"/>
  <c r="Z68" i="1"/>
  <c r="AB68" i="1"/>
  <c r="G38" i="1"/>
  <c r="AB38" i="1" s="1"/>
  <c r="Y38" i="1"/>
  <c r="G31" i="1"/>
  <c r="Y31" i="1"/>
  <c r="G40" i="1"/>
  <c r="Y40" i="1"/>
  <c r="G37" i="1"/>
  <c r="Y37" i="1"/>
  <c r="Z73" i="1"/>
  <c r="AB73" i="1"/>
  <c r="Z84" i="1"/>
  <c r="AB84" i="1"/>
  <c r="G36" i="1"/>
  <c r="AB36" i="1" s="1"/>
  <c r="Y36" i="1"/>
  <c r="G81" i="1"/>
  <c r="Y81" i="1"/>
  <c r="AB57" i="1"/>
  <c r="Z57" i="1"/>
  <c r="G35" i="1"/>
  <c r="Y35" i="1"/>
  <c r="AB63" i="1"/>
  <c r="Z63" i="1"/>
  <c r="Z67" i="1"/>
  <c r="AB67" i="1"/>
  <c r="Z71" i="1"/>
  <c r="AB71" i="1"/>
  <c r="AB51" i="1"/>
  <c r="Z51" i="1"/>
  <c r="G34" i="1"/>
  <c r="AB34" i="1" s="1"/>
  <c r="Y34" i="1"/>
  <c r="G25" i="1"/>
  <c r="AB25" i="1" s="1"/>
  <c r="Y25" i="1"/>
  <c r="AB82" i="1"/>
  <c r="Z82" i="1"/>
  <c r="G44" i="1"/>
  <c r="Y44" i="1"/>
  <c r="Z49" i="1"/>
  <c r="AB49" i="1"/>
  <c r="I22" i="1"/>
  <c r="Y22" i="1" s="1"/>
  <c r="Y23" i="1"/>
  <c r="G46" i="1"/>
  <c r="Y46" i="1"/>
  <c r="Z62" i="1"/>
  <c r="AB62" i="1"/>
  <c r="Z56" i="1"/>
  <c r="AB56" i="1"/>
  <c r="Z50" i="1"/>
  <c r="AB50" i="1"/>
  <c r="I64" i="1"/>
  <c r="Y64" i="1" s="1"/>
  <c r="Y65" i="1"/>
  <c r="I74" i="1"/>
  <c r="Y74" i="1" s="1"/>
  <c r="Y75" i="1"/>
  <c r="G47" i="1"/>
  <c r="Y47" i="1"/>
  <c r="G48" i="1"/>
  <c r="Y48" i="1"/>
  <c r="G60" i="1"/>
  <c r="Y60" i="1"/>
  <c r="G59" i="1"/>
  <c r="Y59" i="1"/>
  <c r="I7" i="1"/>
  <c r="Y7" i="1" s="1"/>
  <c r="G29" i="1"/>
  <c r="I28" i="1"/>
  <c r="Y28" i="1" s="1"/>
  <c r="I32" i="1"/>
  <c r="Y32" i="1" s="1"/>
  <c r="G70" i="1"/>
  <c r="I69" i="1"/>
  <c r="G80" i="1"/>
  <c r="I79" i="1"/>
  <c r="G33" i="1"/>
  <c r="G75" i="1"/>
  <c r="I58" i="1"/>
  <c r="Y58" i="1" s="1"/>
  <c r="G65" i="1"/>
  <c r="I52" i="1"/>
  <c r="Y52" i="1" s="1"/>
  <c r="I43" i="1"/>
  <c r="G23" i="1"/>
  <c r="G52" i="1" l="1"/>
  <c r="Z34" i="1"/>
  <c r="Z36" i="1"/>
  <c r="Z30" i="1"/>
  <c r="Z25" i="1"/>
  <c r="Z24" i="1"/>
  <c r="Z54" i="1"/>
  <c r="Y69" i="1"/>
  <c r="Z26" i="1"/>
  <c r="G22" i="1"/>
  <c r="AB22" i="1" s="1"/>
  <c r="AB23" i="1"/>
  <c r="Z52" i="1"/>
  <c r="Z27" i="1"/>
  <c r="AB27" i="1"/>
  <c r="Z37" i="1"/>
  <c r="AB37" i="1"/>
  <c r="Z35" i="1"/>
  <c r="AB35" i="1"/>
  <c r="G28" i="1"/>
  <c r="AB28" i="1" s="1"/>
  <c r="AB29" i="1"/>
  <c r="Z29" i="1"/>
  <c r="Z40" i="1"/>
  <c r="AB40" i="1"/>
  <c r="G58" i="1"/>
  <c r="Z58" i="1" s="1"/>
  <c r="Z46" i="1"/>
  <c r="AB46" i="1"/>
  <c r="Z44" i="1"/>
  <c r="AB44" i="1"/>
  <c r="G32" i="1"/>
  <c r="Z33" i="1"/>
  <c r="AB33" i="1"/>
  <c r="Y79" i="1"/>
  <c r="Z23" i="1"/>
  <c r="Z31" i="1"/>
  <c r="AB31" i="1"/>
  <c r="G79" i="1"/>
  <c r="Z80" i="1"/>
  <c r="AB80" i="1"/>
  <c r="Z81" i="1"/>
  <c r="AB81" i="1"/>
  <c r="Z38" i="1"/>
  <c r="Z53" i="1"/>
  <c r="AB53" i="1"/>
  <c r="G64" i="1"/>
  <c r="Z65" i="1"/>
  <c r="AB65" i="1"/>
  <c r="G74" i="1"/>
  <c r="AB74" i="1" s="1"/>
  <c r="Z75" i="1"/>
  <c r="AB75" i="1"/>
  <c r="Z47" i="1"/>
  <c r="AB47" i="1"/>
  <c r="Z48" i="1"/>
  <c r="AB48" i="1"/>
  <c r="Z60" i="1"/>
  <c r="AB60" i="1"/>
  <c r="G69" i="1"/>
  <c r="Z70" i="1"/>
  <c r="AB70" i="1"/>
  <c r="Z59" i="1"/>
  <c r="AB59" i="1"/>
  <c r="I42" i="1"/>
  <c r="I41" i="1" s="1"/>
  <c r="I95" i="1" s="1"/>
  <c r="G20" i="1"/>
  <c r="G9" i="1"/>
  <c r="G10" i="1"/>
  <c r="G11" i="1"/>
  <c r="G12" i="1"/>
  <c r="G13" i="1"/>
  <c r="G14" i="1"/>
  <c r="G15" i="1"/>
  <c r="G16" i="1"/>
  <c r="G17" i="1"/>
  <c r="G18" i="1"/>
  <c r="G19" i="1"/>
  <c r="G8" i="1"/>
  <c r="S43" i="1"/>
  <c r="T43" i="1"/>
  <c r="U43" i="1"/>
  <c r="Z22" i="1" l="1"/>
  <c r="U96" i="1"/>
  <c r="U95" i="1" s="1"/>
  <c r="U106" i="1" s="1"/>
  <c r="T42" i="1"/>
  <c r="T96" i="1"/>
  <c r="Q96" i="1"/>
  <c r="Q95" i="1" s="1"/>
  <c r="Q106" i="1" s="1"/>
  <c r="W96" i="1"/>
  <c r="W95" i="1" s="1"/>
  <c r="W106" i="1" s="1"/>
  <c r="S96" i="1"/>
  <c r="S95" i="1" s="1"/>
  <c r="S106" i="1" s="1"/>
  <c r="R96" i="1"/>
  <c r="R95" i="1" s="1"/>
  <c r="R106" i="1" s="1"/>
  <c r="AB12" i="1"/>
  <c r="Z12" i="1"/>
  <c r="AB10" i="1"/>
  <c r="Z10" i="1"/>
  <c r="AB11" i="1"/>
  <c r="Z11" i="1"/>
  <c r="AB9" i="1"/>
  <c r="Z9" i="1"/>
  <c r="AB19" i="1"/>
  <c r="Z19" i="1"/>
  <c r="Z32" i="1"/>
  <c r="AB32" i="1"/>
  <c r="G7" i="1"/>
  <c r="AB8" i="1"/>
  <c r="Z8" i="1"/>
  <c r="AB18" i="1"/>
  <c r="Z18" i="1"/>
  <c r="AB20" i="1"/>
  <c r="Z20" i="1"/>
  <c r="AB15" i="1"/>
  <c r="Z15" i="1"/>
  <c r="AB17" i="1"/>
  <c r="Z17" i="1"/>
  <c r="AB14" i="1"/>
  <c r="Z14" i="1"/>
  <c r="Z79" i="1"/>
  <c r="AB79" i="1"/>
  <c r="AB16" i="1"/>
  <c r="Z16" i="1"/>
  <c r="AB13" i="1"/>
  <c r="Z13" i="1"/>
  <c r="Z28" i="1"/>
  <c r="Z64" i="1"/>
  <c r="AB64" i="1"/>
  <c r="Z74" i="1"/>
  <c r="Z69" i="1"/>
  <c r="AB69" i="1"/>
  <c r="Z7" i="1" l="1"/>
  <c r="AB7" i="1"/>
  <c r="T95" i="1"/>
  <c r="S108" i="1"/>
  <c r="W108" i="1"/>
  <c r="U108" i="1"/>
  <c r="Q108" i="1"/>
  <c r="Q58" i="1"/>
  <c r="R58" i="1"/>
  <c r="S58" i="1"/>
  <c r="T58" i="1"/>
  <c r="U58" i="1"/>
  <c r="V58" i="1"/>
  <c r="W58" i="1"/>
  <c r="P58" i="1"/>
  <c r="Q52" i="1"/>
  <c r="R52" i="1"/>
  <c r="S52" i="1"/>
  <c r="T52" i="1"/>
  <c r="U52" i="1"/>
  <c r="V52" i="1"/>
  <c r="W52" i="1"/>
  <c r="P52" i="1"/>
  <c r="Q42" i="1"/>
  <c r="R42" i="1"/>
  <c r="S42" i="1"/>
  <c r="U42" i="1"/>
  <c r="V42" i="1"/>
  <c r="W42" i="1"/>
  <c r="W41" i="1" l="1"/>
  <c r="U41" i="1"/>
  <c r="V41" i="1"/>
  <c r="S41" i="1"/>
  <c r="R41" i="1"/>
  <c r="T41" i="1"/>
  <c r="P96" i="1"/>
  <c r="P95" i="1" s="1"/>
  <c r="Q41" i="1"/>
  <c r="AA58" i="1"/>
  <c r="AB58" i="1" s="1"/>
  <c r="AA52" i="1"/>
  <c r="AB52" i="1" s="1"/>
  <c r="T106" i="1"/>
  <c r="P42" i="1"/>
  <c r="P41" i="1" s="1"/>
  <c r="P106" i="1" l="1"/>
  <c r="X106" i="1" s="1"/>
  <c r="X95" i="1"/>
  <c r="X96" i="1"/>
  <c r="U107" i="1"/>
  <c r="Q107" i="1"/>
  <c r="W107" i="1" l="1"/>
  <c r="S107" i="1"/>
  <c r="V107" i="1"/>
  <c r="R107" i="1"/>
  <c r="T107" i="1" l="1"/>
  <c r="P107" i="1" l="1"/>
  <c r="X107" i="1" s="1"/>
  <c r="H43" i="1"/>
  <c r="H42" i="1" s="1"/>
  <c r="H41" i="1" s="1"/>
  <c r="H95" i="1" s="1"/>
  <c r="AA45" i="1"/>
  <c r="AB45" i="1" s="1"/>
  <c r="Y45" i="1"/>
  <c r="Z45" i="1" s="1"/>
  <c r="Y42" i="1" l="1"/>
  <c r="AA42" i="1"/>
  <c r="G43" i="1"/>
  <c r="AA43" i="1"/>
  <c r="Y43" i="1"/>
  <c r="AB43" i="1" l="1"/>
  <c r="Z43" i="1"/>
  <c r="G42" i="1"/>
  <c r="G41" i="1" s="1"/>
  <c r="G95" i="1" s="1"/>
  <c r="Y41" i="1"/>
  <c r="AA41" i="1"/>
  <c r="G91" i="1" l="1"/>
  <c r="AA95" i="1"/>
  <c r="AB42" i="1"/>
  <c r="Z42" i="1"/>
  <c r="AB95" i="1" l="1"/>
  <c r="Z41" i="1"/>
  <c r="Z95" i="1"/>
  <c r="AB41" i="1"/>
</calcChain>
</file>

<file path=xl/sharedStrings.xml><?xml version="1.0" encoding="utf-8"?>
<sst xmlns="http://schemas.openxmlformats.org/spreadsheetml/2006/main" count="209" uniqueCount="194">
  <si>
    <t>курсовая работа/ проект</t>
  </si>
  <si>
    <t>индивидуальный проект</t>
  </si>
  <si>
    <t>теоретическое обучение</t>
  </si>
  <si>
    <t>1 курс</t>
  </si>
  <si>
    <t>2 курс</t>
  </si>
  <si>
    <t>3 курс</t>
  </si>
  <si>
    <t>4 курс</t>
  </si>
  <si>
    <t>1 сем. 17 нед.</t>
  </si>
  <si>
    <t>2 сем. 24 нед.</t>
  </si>
  <si>
    <t>7 сем. 17 нед.</t>
  </si>
  <si>
    <t>курсовая работа/проект</t>
  </si>
  <si>
    <t>История</t>
  </si>
  <si>
    <t>Физическая культура</t>
  </si>
  <si>
    <t>Информатика</t>
  </si>
  <si>
    <t>ОБЩЕОБРАЗОВАТЕЛЬНЫЙ ЦИКЛ</t>
  </si>
  <si>
    <t>О.00</t>
  </si>
  <si>
    <t>ОГСЭ.00</t>
  </si>
  <si>
    <t>ОГСЭ.01</t>
  </si>
  <si>
    <t>ОГСЭ.02</t>
  </si>
  <si>
    <t>ОГСЭ.03</t>
  </si>
  <si>
    <t>ОГСЭ.04</t>
  </si>
  <si>
    <t>ЕН.01</t>
  </si>
  <si>
    <t>ЕН.02</t>
  </si>
  <si>
    <t>ЕН.03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</si>
  <si>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</si>
  <si>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</si>
  <si>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</si>
  <si>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</si>
  <si>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</si>
  <si>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</si>
  <si>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</si>
  <si>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</si>
  <si>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ПМ.00</t>
  </si>
  <si>
    <t>ПМ.01</t>
  </si>
  <si>
    <t>МДК.01.01</t>
  </si>
  <si>
    <t>МДК.01.02</t>
  </si>
  <si>
    <t>МДК.01.03</t>
  </si>
  <si>
    <t>УП.01</t>
  </si>
  <si>
    <t>ПП.01</t>
  </si>
  <si>
    <t>Производственная практика</t>
  </si>
  <si>
    <t>ПМ.02</t>
  </si>
  <si>
    <t>МДК.02.01</t>
  </si>
  <si>
    <t>ПП.02</t>
  </si>
  <si>
    <t>ПМ.03</t>
  </si>
  <si>
    <t>МДК.03.01</t>
  </si>
  <si>
    <t>Раздел 1</t>
  </si>
  <si>
    <t>Раздел 2</t>
  </si>
  <si>
    <t>ПП.03</t>
  </si>
  <si>
    <t>ПМ.04</t>
  </si>
  <si>
    <t>МДК.04.01</t>
  </si>
  <si>
    <t>Учебная практика</t>
  </si>
  <si>
    <t>ПМ.05</t>
  </si>
  <si>
    <t>МДК.05.01</t>
  </si>
  <si>
    <t>Цветоводство и декоративное древоводство</t>
  </si>
  <si>
    <t>Основы проектирования ландшафтных объектов</t>
  </si>
  <si>
    <t>МДК.06.01</t>
  </si>
  <si>
    <t>ГИА</t>
  </si>
  <si>
    <t>Государственная (итоговая) аттестация</t>
  </si>
  <si>
    <t>Государственная итоговая аттестация</t>
  </si>
  <si>
    <t>учебной практики</t>
  </si>
  <si>
    <t>1.1. Дипломный проект</t>
  </si>
  <si>
    <t>экзаменов</t>
  </si>
  <si>
    <t>дифф.зачетов</t>
  </si>
  <si>
    <t>зачетов</t>
  </si>
  <si>
    <t>Математика</t>
  </si>
  <si>
    <t>Композиция</t>
  </si>
  <si>
    <t>Эргономика</t>
  </si>
  <si>
    <t>Раздел 3</t>
  </si>
  <si>
    <t>Методы расчета основных технико-экономических показателей проектирования</t>
  </si>
  <si>
    <t>МДК.02.02</t>
  </si>
  <si>
    <t>Контроль за изготовлением изделий в производстве в части соответствия их авторскому образцу</t>
  </si>
  <si>
    <t>Основы стандартизации сертификации и метрологии</t>
  </si>
  <si>
    <t>Основы управления качеством</t>
  </si>
  <si>
    <t>МДК.03.02</t>
  </si>
  <si>
    <t>Организация работы коллектива исполнителей</t>
  </si>
  <si>
    <t>ПП.04</t>
  </si>
  <si>
    <t>Художественно-оформительские работы</t>
  </si>
  <si>
    <t>Учебная  практика</t>
  </si>
  <si>
    <t>МДК.07.01</t>
  </si>
  <si>
    <t>МДК.07.02</t>
  </si>
  <si>
    <t>УП.07</t>
  </si>
  <si>
    <t>МДК.08.01</t>
  </si>
  <si>
    <t>ПП.08</t>
  </si>
  <si>
    <t>6н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</si>
  <si>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</si>
  <si>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</si>
  <si>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 (распределение по семестрам)</t>
  </si>
  <si>
    <t>Учебная нагрузка обучающихся (час)</t>
  </si>
  <si>
    <t>Распределение обязательной нагрузки по курсам и семестрам (час в семестр)</t>
  </si>
  <si>
    <t>В С Е Г О</t>
  </si>
  <si>
    <t>Литература</t>
  </si>
  <si>
    <t xml:space="preserve">Русский язык </t>
  </si>
  <si>
    <t>ОГСЭ.05</t>
  </si>
  <si>
    <t>5, 6, 7, 8</t>
  </si>
  <si>
    <t>Начальное дизайн-проектирование: проектирование средового объекта; проектирование интерьера; графический дизайн; дизайн оборудования</t>
  </si>
  <si>
    <t>УП.05</t>
  </si>
  <si>
    <t>нед</t>
  </si>
  <si>
    <t>нд*36</t>
  </si>
  <si>
    <t>практические и лабораторные занятия</t>
  </si>
  <si>
    <t>учебная и производственная практика</t>
  </si>
  <si>
    <t>промежуточная аттестация</t>
  </si>
  <si>
    <t>производственной практики (по профилю специальности)</t>
  </si>
  <si>
    <t>Самостоятельная работа</t>
  </si>
  <si>
    <t xml:space="preserve">дисциплин и МДК 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</si>
  <si>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</si>
  <si>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</si>
  <si>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</si>
  <si>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ОБЩЕПРОФЕССИОНАЛЬНЫЙ ЦИКЛ</t>
  </si>
  <si>
    <t>Пояснения:</t>
  </si>
  <si>
    <t>поУП</t>
  </si>
  <si>
    <t>Объем образовательной нагрузки</t>
  </si>
  <si>
    <t>самостоятельная учебная работа</t>
  </si>
  <si>
    <t>всего учебных занятий</t>
  </si>
  <si>
    <t>в т.ч. по УД и МДК</t>
  </si>
  <si>
    <t>8 сем. 24 нед.</t>
  </si>
  <si>
    <t>экзамен</t>
  </si>
  <si>
    <t>консультации</t>
  </si>
  <si>
    <t>1. Программа обучения по специальности</t>
  </si>
  <si>
    <t>Выполнение ДП с_______________  по __________________ (всего ____ нед)</t>
  </si>
  <si>
    <t>Защита ДП с_______________  по __________________ (всего ____ нед)</t>
  </si>
  <si>
    <t>с_______________  по __________________ (всего ____ нед)</t>
  </si>
  <si>
    <t>дифференцированный зачет</t>
  </si>
  <si>
    <t>часы консультаций по ПА входят в часы ПА</t>
  </si>
  <si>
    <t>ЕН.00</t>
  </si>
  <si>
    <t>во взаимодействии с преподавателем</t>
  </si>
  <si>
    <t>нагрузка на дисциплины и МДК</t>
  </si>
  <si>
    <t xml:space="preserve"> Основы менеджмента</t>
  </si>
  <si>
    <t>Техническое исполнение дизайнерских проектов в материале</t>
  </si>
  <si>
    <t>экзамены по ПМ за счет времени отводимого на ПА выделенного в рамках ПфЦ (180ч) по ПООП</t>
  </si>
  <si>
    <t>Экзамен по модулю</t>
  </si>
  <si>
    <t xml:space="preserve">Основы конструкторско-технологического обеспечения дизайна </t>
  </si>
  <si>
    <t xml:space="preserve">Выполнение дизайнерских проектов в материале </t>
  </si>
  <si>
    <t xml:space="preserve">Психология общения </t>
  </si>
  <si>
    <t xml:space="preserve">Материаловедение </t>
  </si>
  <si>
    <r>
      <t xml:space="preserve">Экономика организации </t>
    </r>
    <r>
      <rPr>
        <i/>
        <sz val="9"/>
        <rFont val="Times New Roman"/>
        <family val="1"/>
        <charset val="204"/>
      </rPr>
      <t xml:space="preserve"> </t>
    </r>
  </si>
  <si>
    <t xml:space="preserve">История дизайна </t>
  </si>
  <si>
    <t xml:space="preserve">История изобразительного искусства </t>
  </si>
  <si>
    <t xml:space="preserve">Безопасность жизнедеятельности </t>
  </si>
  <si>
    <t>Экологические основы природопользования</t>
  </si>
  <si>
    <t>Информационное обеспечение профессиональной деятельности</t>
  </si>
  <si>
    <t>3. План учебного процесса  специцальности 54.02.01 Дизайн (по отраслям) база 9 кл. 1 курс 2024-2025 уч.год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</si>
  <si>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</si>
  <si>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</si>
  <si>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</si>
  <si>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</si>
  <si>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</si>
  <si>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</si>
  <si>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</si>
  <si>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</si>
  <si>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</si>
  <si>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</si>
  <si>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</si>
  <si>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</si>
  <si>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</si>
  <si>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ООД.14</t>
  </si>
  <si>
    <t xml:space="preserve">Иностранный язык </t>
  </si>
  <si>
    <t>Основы безопасности и защиты Родины</t>
  </si>
  <si>
    <t>Химия</t>
  </si>
  <si>
    <t>Обществознание</t>
  </si>
  <si>
    <t>География</t>
  </si>
  <si>
    <t>Биология</t>
  </si>
  <si>
    <t>Физика</t>
  </si>
  <si>
    <t>Основы проектной деятельности (Индивидуальный проект)</t>
  </si>
  <si>
    <t xml:space="preserve">3 сем. 17 нед. </t>
  </si>
  <si>
    <t>5 сем. 17 нед.</t>
  </si>
  <si>
    <t>6 сем. 24 нед.</t>
  </si>
  <si>
    <t xml:space="preserve">4 сем. 25 нед.  </t>
  </si>
  <si>
    <t>Основы философии</t>
  </si>
  <si>
    <t>Иностранный язык в профессиональной деятельности</t>
  </si>
  <si>
    <t xml:space="preserve">1.2. Выполнение государственного экзамена </t>
  </si>
  <si>
    <t xml:space="preserve">Рисунок с основами перспективы </t>
  </si>
  <si>
    <t>Живопись с основами цветоведения</t>
  </si>
  <si>
    <t xml:space="preserve">Разработка художественно-конструкторских (дизайнерских) проектов промышленной продукции, предметно-пространственных комплексов </t>
  </si>
  <si>
    <t xml:space="preserve">Дизайн-проектирование </t>
  </si>
  <si>
    <t>Основы проектной и компьютерной графики</t>
  </si>
  <si>
    <t xml:space="preserve">Учебная практика (макетная, пленерная) </t>
  </si>
  <si>
    <r>
      <t>Производственная практика</t>
    </r>
    <r>
      <rPr>
        <i/>
        <sz val="9"/>
        <rFont val="Times New Roman"/>
        <family val="1"/>
        <charset val="204"/>
      </rPr>
      <t xml:space="preserve"> </t>
    </r>
  </si>
  <si>
    <t xml:space="preserve">Выполнение работ по одной или нескольким профессиям рабочих, должностям служащих (Исполнитель художественно-оформительских работ) </t>
  </si>
  <si>
    <t>Основы строительного черчения</t>
  </si>
  <si>
    <t>Выполнение работ по ландшафтной архитектуре</t>
  </si>
  <si>
    <t>Применение информационных технологий в дизайне</t>
  </si>
  <si>
    <t>Информационные технологии в дизайне</t>
  </si>
  <si>
    <t>ПП.06</t>
  </si>
  <si>
    <t>Выполнение  работ по профессии 13450 Маляр</t>
  </si>
  <si>
    <t>Технология отделочных, строительных работ</t>
  </si>
  <si>
    <t>УП.08</t>
  </si>
  <si>
    <t>ОБЩЕЕ КОЛ-ВО ЧАСОВ</t>
  </si>
  <si>
    <t>в раздел включен экзамен по модулю</t>
  </si>
  <si>
    <t>ОП.08*</t>
  </si>
  <si>
    <t>ПМ.06*</t>
  </si>
  <si>
    <t>ПМ.07*</t>
  </si>
  <si>
    <t>ПМ.08*</t>
  </si>
  <si>
    <t>Квалификационный экзамен по модулю</t>
  </si>
  <si>
    <t>История (втом числе Россия-моя история)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</si>
</sst>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u/>
      <sz val="9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59">
    <xf numFmtId="0" fontId="0" fillId="0" borderId="0" xfId="0"/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8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5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5" borderId="1" xfId="0" applyFont="1" applyFill="1" applyBorder="1" applyAlignment="1">
      <alignment vertical="top"/>
    </xf>
    <xf numFmtId="1" fontId="1" fillId="5" borderId="1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/>
    </xf>
    <xf numFmtId="1" fontId="3" fillId="0" borderId="0" xfId="0" applyNumberFormat="1" applyFont="1" applyAlignment="1">
      <alignment vertical="top" wrapText="1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top"/>
    </xf>
    <xf numFmtId="1" fontId="1" fillId="10" borderId="5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top"/>
    </xf>
    <xf numFmtId="0" fontId="1" fillId="10" borderId="5" xfId="0" applyFont="1" applyFill="1" applyBorder="1" applyAlignment="1">
      <alignment vertical="top"/>
    </xf>
    <xf numFmtId="1" fontId="1" fillId="10" borderId="5" xfId="0" applyNumberFormat="1" applyFont="1" applyFill="1" applyBorder="1" applyAlignment="1">
      <alignment horizontal="center" vertical="top"/>
    </xf>
    <xf numFmtId="1" fontId="1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0" fontId="1" fillId="10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vertical="top" wrapText="1" shrinkToFit="1"/>
    </xf>
    <xf numFmtId="0" fontId="3" fillId="11" borderId="1" xfId="0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/>
    </xf>
    <xf numFmtId="0" fontId="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1" fillId="3" borderId="0" xfId="0" applyFont="1" applyFill="1" applyAlignment="1">
      <alignment vertical="top"/>
    </xf>
    <xf numFmtId="1" fontId="1" fillId="1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16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1" fontId="1" fillId="0" borderId="7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vertical="top" wrapText="1"/>
    </xf>
    <xf numFmtId="1" fontId="1" fillId="0" borderId="9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top" wrapText="1"/>
    </xf>
    <xf numFmtId="0" fontId="1" fillId="3" borderId="6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7" borderId="3" xfId="0" applyFont="1" applyFill="1" applyBorder="1" applyAlignment="1">
      <alignment vertical="top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13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CFB89EA6-DE08-4387-B93F-255760DA5ACB}"/>
  </cellStyles>
  <dxfs count="0"/>
  <tableStyles count="0" defaultTableStyle="TableStyleMedium9" defaultPivotStyle="PivotStyleLight16"/>
  <colors>
    <mruColors>
      <color rgb="FFFDE9D9"/>
      <color rgb="FF8DB4E2"/>
      <color rgb="FF99CCFF"/>
      <color rgb="FFFF99CC"/>
      <color rgb="FFCCFFCC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7"/>
  <sheetViews>
    <sheetView tabSelected="1" view="pageBreakPreview" topLeftCell="A64" zoomScale="130" zoomScaleNormal="77" zoomScaleSheetLayoutView="130" workbookViewId="0">
      <selection activeCell="AD108" sqref="AD108"/>
    </sheetView>
  </sheetViews>
  <sheetFormatPr defaultColWidth="9.1796875" defaultRowHeight="11.5" x14ac:dyDescent="0.35"/>
  <cols>
    <col min="1" max="1" width="9.26953125" style="1" customWidth="1"/>
    <col min="2" max="2" width="40.54296875" style="1" customWidth="1"/>
    <col min="3" max="4" width="5.1796875" style="1" customWidth="1"/>
    <col min="5" max="6" width="4.26953125" style="1" customWidth="1"/>
    <col min="7" max="7" width="5.26953125" style="1" customWidth="1"/>
    <col min="8" max="8" width="5.54296875" style="1" customWidth="1"/>
    <col min="9" max="9" width="6.7265625" style="1" customWidth="1"/>
    <col min="10" max="10" width="5.453125" style="1" bestFit="1" customWidth="1"/>
    <col min="11" max="11" width="6.453125" style="1" customWidth="1"/>
    <col min="12" max="12" width="5.453125" style="1" bestFit="1" customWidth="1"/>
    <col min="13" max="13" width="6.453125" style="1" customWidth="1"/>
    <col min="14" max="14" width="4.1796875" style="1" customWidth="1"/>
    <col min="15" max="15" width="5.26953125" style="1" customWidth="1"/>
    <col min="16" max="19" width="4.26953125" style="1" customWidth="1"/>
    <col min="20" max="20" width="4.1796875" style="1" customWidth="1"/>
    <col min="21" max="23" width="4.26953125" style="1" customWidth="1"/>
    <col min="24" max="24" width="5.81640625" style="1" customWidth="1"/>
    <col min="25" max="25" width="5.54296875" style="1" customWidth="1"/>
    <col min="26" max="26" width="6.1796875" style="1" customWidth="1"/>
    <col min="27" max="27" width="5.81640625" style="1" customWidth="1"/>
    <col min="28" max="28" width="5.54296875" style="1" customWidth="1"/>
    <col min="29" max="29" width="3.54296875" style="1" bestFit="1" customWidth="1"/>
    <col min="30" max="30" width="28.54296875" style="1" customWidth="1"/>
    <col min="31" max="16384" width="9.1796875" style="1"/>
  </cols>
  <sheetData>
    <row r="1" spans="1:28" ht="15.75" customHeight="1" x14ac:dyDescent="0.35">
      <c r="A1" s="144" t="s">
        <v>140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16"/>
      <c r="O1" s="116"/>
    </row>
    <row r="2" spans="1:28" ht="36.75" customHeight="1" x14ac:dyDescent="0.35">
      <c r="A2" s="143" t="s">
        <v>84</v>
      </c>
      <c r="B2" s="143" t="s">
        <v>85</v>
      </c>
      <c r="C2" s="140" t="s">
        <v>86</v>
      </c>
      <c r="D2" s="141"/>
      <c r="E2" s="130" t="s">
        <v>0</v>
      </c>
      <c r="F2" s="130" t="s">
        <v>1</v>
      </c>
      <c r="G2" s="148" t="s">
        <v>110</v>
      </c>
      <c r="H2" s="150" t="s">
        <v>87</v>
      </c>
      <c r="I2" s="151"/>
      <c r="J2" s="151"/>
      <c r="K2" s="151"/>
      <c r="L2" s="151"/>
      <c r="M2" s="151"/>
      <c r="N2" s="151"/>
      <c r="O2" s="152"/>
      <c r="P2" s="140" t="s">
        <v>88</v>
      </c>
      <c r="Q2" s="141"/>
      <c r="R2" s="141"/>
      <c r="S2" s="141"/>
      <c r="T2" s="141"/>
      <c r="U2" s="141"/>
      <c r="V2" s="141"/>
      <c r="W2" s="142"/>
    </row>
    <row r="3" spans="1:28" ht="17.25" customHeight="1" x14ac:dyDescent="0.35">
      <c r="A3" s="143"/>
      <c r="B3" s="143"/>
      <c r="C3" s="129" t="s">
        <v>115</v>
      </c>
      <c r="D3" s="130" t="s">
        <v>121</v>
      </c>
      <c r="E3" s="131"/>
      <c r="F3" s="131"/>
      <c r="G3" s="153"/>
      <c r="H3" s="145" t="s">
        <v>111</v>
      </c>
      <c r="I3" s="154" t="s">
        <v>124</v>
      </c>
      <c r="J3" s="154"/>
      <c r="K3" s="154"/>
      <c r="L3" s="154"/>
      <c r="M3" s="154"/>
      <c r="N3" s="154"/>
      <c r="O3" s="154"/>
      <c r="P3" s="142" t="s">
        <v>3</v>
      </c>
      <c r="Q3" s="143"/>
      <c r="R3" s="143" t="s">
        <v>4</v>
      </c>
      <c r="S3" s="143"/>
      <c r="T3" s="143" t="s">
        <v>5</v>
      </c>
      <c r="U3" s="143"/>
      <c r="V3" s="143" t="s">
        <v>6</v>
      </c>
      <c r="W3" s="143"/>
    </row>
    <row r="4" spans="1:28" ht="17.25" customHeight="1" x14ac:dyDescent="0.25">
      <c r="A4" s="143"/>
      <c r="B4" s="143"/>
      <c r="C4" s="129"/>
      <c r="D4" s="131"/>
      <c r="E4" s="131"/>
      <c r="F4" s="131"/>
      <c r="G4" s="153"/>
      <c r="H4" s="146"/>
      <c r="I4" s="155" t="s">
        <v>125</v>
      </c>
      <c r="J4" s="155"/>
      <c r="K4" s="155"/>
      <c r="L4" s="155"/>
      <c r="M4" s="129" t="s">
        <v>99</v>
      </c>
      <c r="N4" s="130" t="s">
        <v>116</v>
      </c>
      <c r="O4" s="129" t="s">
        <v>100</v>
      </c>
      <c r="P4" s="129" t="s">
        <v>7</v>
      </c>
      <c r="Q4" s="129" t="s">
        <v>8</v>
      </c>
      <c r="R4" s="129" t="s">
        <v>163</v>
      </c>
      <c r="S4" s="139" t="s">
        <v>166</v>
      </c>
      <c r="T4" s="129" t="s">
        <v>164</v>
      </c>
      <c r="U4" s="129" t="s">
        <v>165</v>
      </c>
      <c r="V4" s="129" t="s">
        <v>9</v>
      </c>
      <c r="W4" s="129" t="s">
        <v>114</v>
      </c>
    </row>
    <row r="5" spans="1:28" ht="15" customHeight="1" x14ac:dyDescent="0.25">
      <c r="A5" s="143"/>
      <c r="B5" s="143"/>
      <c r="C5" s="129"/>
      <c r="D5" s="131"/>
      <c r="E5" s="131"/>
      <c r="F5" s="131"/>
      <c r="G5" s="153"/>
      <c r="H5" s="146"/>
      <c r="I5" s="148" t="s">
        <v>112</v>
      </c>
      <c r="J5" s="156" t="s">
        <v>113</v>
      </c>
      <c r="K5" s="157"/>
      <c r="L5" s="158"/>
      <c r="M5" s="129"/>
      <c r="N5" s="131"/>
      <c r="O5" s="129"/>
      <c r="P5" s="129"/>
      <c r="Q5" s="129"/>
      <c r="R5" s="129"/>
      <c r="S5" s="139"/>
      <c r="T5" s="129"/>
      <c r="U5" s="129"/>
      <c r="V5" s="129"/>
      <c r="W5" s="129"/>
    </row>
    <row r="6" spans="1:28" ht="86.25" customHeight="1" x14ac:dyDescent="0.35">
      <c r="A6" s="143"/>
      <c r="B6" s="143"/>
      <c r="C6" s="129"/>
      <c r="D6" s="132"/>
      <c r="E6" s="132"/>
      <c r="F6" s="132"/>
      <c r="G6" s="149"/>
      <c r="H6" s="147"/>
      <c r="I6" s="149"/>
      <c r="J6" s="72" t="s">
        <v>2</v>
      </c>
      <c r="K6" s="72" t="s">
        <v>98</v>
      </c>
      <c r="L6" s="72" t="s">
        <v>10</v>
      </c>
      <c r="M6" s="129"/>
      <c r="N6" s="132"/>
      <c r="O6" s="129"/>
      <c r="P6" s="129"/>
      <c r="Q6" s="129"/>
      <c r="R6" s="129"/>
      <c r="S6" s="139"/>
      <c r="T6" s="129"/>
      <c r="U6" s="129"/>
      <c r="V6" s="129"/>
      <c r="W6" s="129"/>
    </row>
    <row r="7" spans="1:28" ht="15" customHeight="1" x14ac:dyDescent="0.35">
      <c r="A7" s="82" t="s">
        <v>15</v>
      </c>
      <c r="B7" s="121" t="s">
        <v>14</v>
      </c>
      <c r="C7" s="23"/>
      <c r="D7" s="23"/>
      <c r="E7" s="23"/>
      <c r="F7" s="23"/>
      <c r="G7" s="23">
        <f t="shared" ref="G7:W7" si="0">SUM(G8:G21)</f>
        <v>1476</v>
      </c>
      <c r="H7" s="23">
        <f t="shared" si="0"/>
        <v>0</v>
      </c>
      <c r="I7" s="23">
        <f t="shared" si="0"/>
        <v>1418</v>
      </c>
      <c r="J7" s="23">
        <f t="shared" si="0"/>
        <v>656</v>
      </c>
      <c r="K7" s="23">
        <f t="shared" si="0"/>
        <v>762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58</v>
      </c>
      <c r="P7" s="23">
        <f t="shared" si="0"/>
        <v>574</v>
      </c>
      <c r="Q7" s="23">
        <f t="shared" si="0"/>
        <v>646</v>
      </c>
      <c r="R7" s="23">
        <f t="shared" si="0"/>
        <v>206</v>
      </c>
      <c r="S7" s="23">
        <f t="shared" si="0"/>
        <v>50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"/>
      <c r="Y7" s="2">
        <f>SUM(H7:I7,M7:O7)</f>
        <v>1476</v>
      </c>
      <c r="Z7" s="2">
        <f>G7-Y7</f>
        <v>0</v>
      </c>
      <c r="AA7" s="2">
        <f>SUM(P7:W7)+H7</f>
        <v>1476</v>
      </c>
      <c r="AB7" s="2">
        <f>G7-AA7</f>
        <v>0</v>
      </c>
    </row>
    <row r="8" spans="1:28" x14ac:dyDescent="0.25">
      <c r="A8" s="118" t="s">
        <v>141</v>
      </c>
      <c r="B8" s="117" t="s">
        <v>91</v>
      </c>
      <c r="C8" s="34">
        <v>1</v>
      </c>
      <c r="D8" s="24"/>
      <c r="E8" s="24"/>
      <c r="F8" s="24"/>
      <c r="G8" s="24">
        <f>H8+I8+O8+N8</f>
        <v>106</v>
      </c>
      <c r="H8" s="24"/>
      <c r="I8" s="24">
        <f>SUM(J8:L8)</f>
        <v>94</v>
      </c>
      <c r="J8" s="22">
        <v>34</v>
      </c>
      <c r="K8" s="22">
        <v>60</v>
      </c>
      <c r="L8" s="24">
        <v>0</v>
      </c>
      <c r="M8" s="24"/>
      <c r="N8" s="109"/>
      <c r="O8" s="109">
        <v>12</v>
      </c>
      <c r="P8" s="32">
        <v>106</v>
      </c>
      <c r="Q8" s="24">
        <v>0</v>
      </c>
      <c r="R8" s="111"/>
      <c r="S8" s="22"/>
      <c r="T8" s="32"/>
      <c r="U8" s="24"/>
      <c r="V8" s="32"/>
      <c r="W8" s="24"/>
      <c r="X8" s="2"/>
      <c r="Y8" s="2">
        <f t="shared" ref="Y8:Y26" si="1">SUM(H8:I8,M8:O8)</f>
        <v>106</v>
      </c>
      <c r="Z8" s="2">
        <f t="shared" ref="Z8:Z26" si="2">G8-Y8</f>
        <v>0</v>
      </c>
      <c r="AA8" s="2">
        <f t="shared" ref="AA8:AA26" si="3">SUM(P8:W8)+H8</f>
        <v>106</v>
      </c>
      <c r="AB8" s="2">
        <f t="shared" ref="AB8:AB26" si="4">G8-AA8</f>
        <v>0</v>
      </c>
    </row>
    <row r="9" spans="1:28" x14ac:dyDescent="0.25">
      <c r="A9" s="118" t="s">
        <v>142</v>
      </c>
      <c r="B9" s="117" t="s">
        <v>90</v>
      </c>
      <c r="C9" s="34"/>
      <c r="D9" s="24">
        <v>3</v>
      </c>
      <c r="E9" s="24"/>
      <c r="F9" s="24"/>
      <c r="G9" s="24">
        <f t="shared" ref="G9:G21" si="5">H9+I9+O9+N9</f>
        <v>144</v>
      </c>
      <c r="H9" s="24"/>
      <c r="I9" s="24">
        <f t="shared" ref="I9:I21" si="6">SUM(J9:L9)</f>
        <v>142</v>
      </c>
      <c r="J9" s="22">
        <v>64</v>
      </c>
      <c r="K9" s="22">
        <v>78</v>
      </c>
      <c r="L9" s="24">
        <v>0</v>
      </c>
      <c r="M9" s="24"/>
      <c r="N9" s="109"/>
      <c r="O9" s="109">
        <v>2</v>
      </c>
      <c r="P9" s="32">
        <v>40</v>
      </c>
      <c r="Q9" s="24">
        <v>66</v>
      </c>
      <c r="R9" s="111">
        <v>38</v>
      </c>
      <c r="S9" s="22"/>
      <c r="T9" s="32"/>
      <c r="U9" s="24"/>
      <c r="V9" s="32"/>
      <c r="W9" s="24"/>
      <c r="X9" s="2"/>
      <c r="Y9" s="2">
        <f t="shared" si="1"/>
        <v>144</v>
      </c>
      <c r="Z9" s="2">
        <f t="shared" si="2"/>
        <v>0</v>
      </c>
      <c r="AA9" s="2">
        <f t="shared" si="3"/>
        <v>144</v>
      </c>
      <c r="AB9" s="2">
        <f t="shared" si="4"/>
        <v>0</v>
      </c>
    </row>
    <row r="10" spans="1:28" x14ac:dyDescent="0.25">
      <c r="A10" s="118" t="s">
        <v>143</v>
      </c>
      <c r="B10" s="117" t="s">
        <v>155</v>
      </c>
      <c r="C10" s="34"/>
      <c r="D10" s="24">
        <v>2</v>
      </c>
      <c r="E10" s="24"/>
      <c r="F10" s="24"/>
      <c r="G10" s="24">
        <f t="shared" si="5"/>
        <v>72</v>
      </c>
      <c r="H10" s="24"/>
      <c r="I10" s="24">
        <f t="shared" si="6"/>
        <v>70</v>
      </c>
      <c r="J10" s="22">
        <v>0</v>
      </c>
      <c r="K10" s="22">
        <v>70</v>
      </c>
      <c r="L10" s="24">
        <v>0</v>
      </c>
      <c r="M10" s="24"/>
      <c r="N10" s="109"/>
      <c r="O10" s="109">
        <v>2</v>
      </c>
      <c r="P10" s="111">
        <v>26</v>
      </c>
      <c r="Q10" s="22">
        <v>46</v>
      </c>
      <c r="R10" s="111"/>
      <c r="S10" s="22"/>
      <c r="T10" s="32"/>
      <c r="U10" s="24"/>
      <c r="V10" s="32"/>
      <c r="W10" s="24"/>
      <c r="X10" s="2"/>
      <c r="Y10" s="2">
        <f t="shared" si="1"/>
        <v>72</v>
      </c>
      <c r="Z10" s="2">
        <f t="shared" si="2"/>
        <v>0</v>
      </c>
      <c r="AA10" s="2">
        <f t="shared" si="3"/>
        <v>72</v>
      </c>
      <c r="AB10" s="2">
        <f t="shared" si="4"/>
        <v>0</v>
      </c>
    </row>
    <row r="11" spans="1:28" x14ac:dyDescent="0.25">
      <c r="A11" s="118" t="s">
        <v>144</v>
      </c>
      <c r="B11" s="117" t="s">
        <v>193</v>
      </c>
      <c r="C11" s="34"/>
      <c r="D11" s="24">
        <v>2</v>
      </c>
      <c r="E11" s="24"/>
      <c r="F11" s="24"/>
      <c r="G11" s="24">
        <f t="shared" si="5"/>
        <v>138</v>
      </c>
      <c r="H11" s="24"/>
      <c r="I11" s="24">
        <f t="shared" si="6"/>
        <v>136</v>
      </c>
      <c r="J11" s="22">
        <v>90</v>
      </c>
      <c r="K11" s="22">
        <v>46</v>
      </c>
      <c r="L11" s="24">
        <v>0</v>
      </c>
      <c r="M11" s="24"/>
      <c r="N11" s="109"/>
      <c r="O11" s="109">
        <v>2</v>
      </c>
      <c r="P11" s="111">
        <v>58</v>
      </c>
      <c r="Q11" s="22">
        <v>80</v>
      </c>
      <c r="R11" s="111"/>
      <c r="S11" s="22"/>
      <c r="T11" s="32"/>
      <c r="U11" s="24"/>
      <c r="V11" s="32"/>
      <c r="W11" s="24"/>
      <c r="X11" s="2"/>
      <c r="Y11" s="2">
        <f t="shared" si="1"/>
        <v>138</v>
      </c>
      <c r="Z11" s="2">
        <f t="shared" si="2"/>
        <v>0</v>
      </c>
      <c r="AA11" s="2">
        <f t="shared" si="3"/>
        <v>138</v>
      </c>
      <c r="AB11" s="2">
        <f t="shared" si="4"/>
        <v>0</v>
      </c>
    </row>
    <row r="12" spans="1:28" x14ac:dyDescent="0.25">
      <c r="A12" s="118" t="s">
        <v>145</v>
      </c>
      <c r="B12" s="117" t="s">
        <v>12</v>
      </c>
      <c r="C12" s="34"/>
      <c r="D12" s="115">
        <v>2</v>
      </c>
      <c r="E12" s="24"/>
      <c r="F12" s="24"/>
      <c r="G12" s="24">
        <f t="shared" si="5"/>
        <v>72</v>
      </c>
      <c r="H12" s="24"/>
      <c r="I12" s="24">
        <f t="shared" si="6"/>
        <v>70</v>
      </c>
      <c r="J12" s="22">
        <v>12</v>
      </c>
      <c r="K12" s="22">
        <v>58</v>
      </c>
      <c r="L12" s="24">
        <v>0</v>
      </c>
      <c r="M12" s="24"/>
      <c r="N12" s="109"/>
      <c r="O12" s="109">
        <v>2</v>
      </c>
      <c r="P12" s="111">
        <v>30</v>
      </c>
      <c r="Q12" s="22">
        <v>42</v>
      </c>
      <c r="R12" s="111"/>
      <c r="S12" s="22"/>
      <c r="T12" s="32"/>
      <c r="U12" s="24"/>
      <c r="V12" s="32"/>
      <c r="W12" s="24"/>
      <c r="X12" s="2"/>
      <c r="Y12" s="2">
        <f t="shared" si="1"/>
        <v>72</v>
      </c>
      <c r="Z12" s="2">
        <f t="shared" si="2"/>
        <v>0</v>
      </c>
      <c r="AA12" s="2">
        <f t="shared" si="3"/>
        <v>72</v>
      </c>
      <c r="AB12" s="2">
        <f t="shared" si="4"/>
        <v>0</v>
      </c>
    </row>
    <row r="13" spans="1:28" x14ac:dyDescent="0.25">
      <c r="A13" s="118" t="s">
        <v>146</v>
      </c>
      <c r="B13" s="117" t="s">
        <v>156</v>
      </c>
      <c r="C13" s="34"/>
      <c r="D13" s="24">
        <v>2</v>
      </c>
      <c r="E13" s="24"/>
      <c r="F13" s="24"/>
      <c r="G13" s="24">
        <f t="shared" si="5"/>
        <v>68</v>
      </c>
      <c r="H13" s="24"/>
      <c r="I13" s="24">
        <f t="shared" si="6"/>
        <v>66</v>
      </c>
      <c r="J13" s="22">
        <v>20</v>
      </c>
      <c r="K13" s="22">
        <v>46</v>
      </c>
      <c r="L13" s="24">
        <v>0</v>
      </c>
      <c r="M13" s="24"/>
      <c r="N13" s="109"/>
      <c r="O13" s="109">
        <v>2</v>
      </c>
      <c r="P13" s="111">
        <v>22</v>
      </c>
      <c r="Q13" s="22">
        <v>46</v>
      </c>
      <c r="R13" s="111"/>
      <c r="S13" s="22"/>
      <c r="T13" s="32"/>
      <c r="U13" s="24"/>
      <c r="V13" s="32"/>
      <c r="W13" s="24"/>
      <c r="X13" s="2"/>
      <c r="Y13" s="2">
        <f t="shared" si="1"/>
        <v>68</v>
      </c>
      <c r="Z13" s="2">
        <f t="shared" si="2"/>
        <v>0</v>
      </c>
      <c r="AA13" s="2">
        <f t="shared" si="3"/>
        <v>68</v>
      </c>
      <c r="AB13" s="2">
        <f t="shared" si="4"/>
        <v>0</v>
      </c>
    </row>
    <row r="14" spans="1:28" x14ac:dyDescent="0.35">
      <c r="A14" s="118" t="s">
        <v>147</v>
      </c>
      <c r="B14" s="117" t="s">
        <v>157</v>
      </c>
      <c r="C14" s="34"/>
      <c r="D14" s="24">
        <v>2</v>
      </c>
      <c r="E14" s="24"/>
      <c r="F14" s="24"/>
      <c r="G14" s="24">
        <f t="shared" si="5"/>
        <v>72</v>
      </c>
      <c r="H14" s="24"/>
      <c r="I14" s="24">
        <f t="shared" si="6"/>
        <v>70</v>
      </c>
      <c r="J14" s="22">
        <v>32</v>
      </c>
      <c r="K14" s="106">
        <v>38</v>
      </c>
      <c r="L14" s="24">
        <v>0</v>
      </c>
      <c r="M14" s="24"/>
      <c r="N14" s="110"/>
      <c r="O14" s="110">
        <v>2</v>
      </c>
      <c r="P14" s="111">
        <v>34</v>
      </c>
      <c r="Q14" s="22">
        <v>38</v>
      </c>
      <c r="R14" s="111"/>
      <c r="S14" s="22"/>
      <c r="T14" s="32"/>
      <c r="U14" s="24"/>
      <c r="V14" s="32"/>
      <c r="W14" s="24"/>
      <c r="X14" s="2"/>
      <c r="Y14" s="2">
        <f t="shared" si="1"/>
        <v>72</v>
      </c>
      <c r="Z14" s="2">
        <f t="shared" si="2"/>
        <v>0</v>
      </c>
      <c r="AA14" s="2">
        <f t="shared" si="3"/>
        <v>72</v>
      </c>
      <c r="AB14" s="2">
        <f t="shared" si="4"/>
        <v>0</v>
      </c>
    </row>
    <row r="15" spans="1:28" ht="12" thickBot="1" x14ac:dyDescent="0.4">
      <c r="A15" s="118" t="s">
        <v>148</v>
      </c>
      <c r="B15" s="117" t="s">
        <v>158</v>
      </c>
      <c r="C15" s="119">
        <v>3</v>
      </c>
      <c r="D15" s="85"/>
      <c r="E15" s="85"/>
      <c r="F15" s="85"/>
      <c r="G15" s="85">
        <f t="shared" si="5"/>
        <v>144</v>
      </c>
      <c r="H15" s="85"/>
      <c r="I15" s="85">
        <f t="shared" si="6"/>
        <v>132</v>
      </c>
      <c r="J15" s="107">
        <v>64</v>
      </c>
      <c r="K15" s="108">
        <v>68</v>
      </c>
      <c r="L15" s="24">
        <v>0</v>
      </c>
      <c r="M15" s="24"/>
      <c r="N15" s="110"/>
      <c r="O15" s="110">
        <v>12</v>
      </c>
      <c r="P15" s="111">
        <v>0</v>
      </c>
      <c r="Q15" s="22">
        <v>76</v>
      </c>
      <c r="R15" s="111">
        <v>68</v>
      </c>
      <c r="S15" s="22"/>
      <c r="T15" s="32"/>
      <c r="U15" s="24"/>
      <c r="V15" s="32"/>
      <c r="W15" s="24"/>
      <c r="X15" s="2"/>
      <c r="Y15" s="2">
        <f t="shared" si="1"/>
        <v>144</v>
      </c>
      <c r="Z15" s="2">
        <f t="shared" si="2"/>
        <v>0</v>
      </c>
      <c r="AA15" s="2">
        <f t="shared" si="3"/>
        <v>144</v>
      </c>
      <c r="AB15" s="2">
        <f t="shared" si="4"/>
        <v>0</v>
      </c>
    </row>
    <row r="16" spans="1:28" x14ac:dyDescent="0.25">
      <c r="A16" s="118" t="s">
        <v>149</v>
      </c>
      <c r="B16" s="117" t="s">
        <v>159</v>
      </c>
      <c r="C16" s="120"/>
      <c r="D16" s="81">
        <v>2</v>
      </c>
      <c r="E16" s="81"/>
      <c r="F16" s="81"/>
      <c r="G16" s="81">
        <f t="shared" si="5"/>
        <v>72</v>
      </c>
      <c r="H16" s="81"/>
      <c r="I16" s="81">
        <f t="shared" si="6"/>
        <v>70</v>
      </c>
      <c r="J16" s="22">
        <v>42</v>
      </c>
      <c r="K16" s="106">
        <v>28</v>
      </c>
      <c r="L16" s="24">
        <v>0</v>
      </c>
      <c r="M16" s="24"/>
      <c r="N16" s="109"/>
      <c r="O16" s="109">
        <v>2</v>
      </c>
      <c r="P16" s="111">
        <v>30</v>
      </c>
      <c r="Q16" s="22">
        <v>42</v>
      </c>
      <c r="R16" s="111"/>
      <c r="S16" s="22"/>
      <c r="T16" s="32"/>
      <c r="U16" s="24"/>
      <c r="V16" s="32"/>
      <c r="W16" s="24"/>
      <c r="X16" s="2"/>
      <c r="Y16" s="2">
        <f t="shared" si="1"/>
        <v>72</v>
      </c>
      <c r="Z16" s="2">
        <f t="shared" si="2"/>
        <v>0</v>
      </c>
      <c r="AA16" s="2">
        <f t="shared" si="3"/>
        <v>72</v>
      </c>
      <c r="AB16" s="2">
        <f t="shared" si="4"/>
        <v>0</v>
      </c>
    </row>
    <row r="17" spans="1:28" x14ac:dyDescent="0.25">
      <c r="A17" s="118" t="s">
        <v>150</v>
      </c>
      <c r="B17" s="117" t="s">
        <v>160</v>
      </c>
      <c r="C17" s="120"/>
      <c r="D17" s="81">
        <v>1</v>
      </c>
      <c r="E17" s="81"/>
      <c r="F17" s="81"/>
      <c r="G17" s="24">
        <f t="shared" si="5"/>
        <v>72</v>
      </c>
      <c r="H17" s="81"/>
      <c r="I17" s="24">
        <f t="shared" si="6"/>
        <v>70</v>
      </c>
      <c r="J17" s="22">
        <v>40</v>
      </c>
      <c r="K17" s="106">
        <v>30</v>
      </c>
      <c r="L17" s="24">
        <v>0</v>
      </c>
      <c r="M17" s="24"/>
      <c r="N17" s="109"/>
      <c r="O17" s="109">
        <v>2</v>
      </c>
      <c r="P17" s="111">
        <v>72</v>
      </c>
      <c r="Q17" s="22">
        <v>0</v>
      </c>
      <c r="R17" s="111"/>
      <c r="S17" s="22"/>
      <c r="T17" s="32"/>
      <c r="U17" s="24"/>
      <c r="V17" s="32"/>
      <c r="W17" s="24"/>
      <c r="X17" s="2"/>
      <c r="Y17" s="2">
        <f t="shared" si="1"/>
        <v>72</v>
      </c>
      <c r="Z17" s="2">
        <f t="shared" si="2"/>
        <v>0</v>
      </c>
      <c r="AA17" s="2">
        <f t="shared" si="3"/>
        <v>72</v>
      </c>
      <c r="AB17" s="2">
        <f t="shared" si="4"/>
        <v>0</v>
      </c>
    </row>
    <row r="18" spans="1:28" x14ac:dyDescent="0.25">
      <c r="A18" s="118" t="s">
        <v>151</v>
      </c>
      <c r="B18" s="117" t="s">
        <v>64</v>
      </c>
      <c r="C18" s="34">
        <v>4</v>
      </c>
      <c r="D18" s="24"/>
      <c r="E18" s="24"/>
      <c r="F18" s="24"/>
      <c r="G18" s="24">
        <f t="shared" si="5"/>
        <v>232</v>
      </c>
      <c r="H18" s="24"/>
      <c r="I18" s="24">
        <f t="shared" si="6"/>
        <v>220</v>
      </c>
      <c r="J18" s="106">
        <v>144</v>
      </c>
      <c r="K18" s="28">
        <v>76</v>
      </c>
      <c r="L18" s="24">
        <v>0</v>
      </c>
      <c r="M18" s="24"/>
      <c r="N18" s="109"/>
      <c r="O18" s="109">
        <v>12</v>
      </c>
      <c r="P18" s="111">
        <v>52</v>
      </c>
      <c r="Q18" s="22">
        <v>68</v>
      </c>
      <c r="R18" s="111">
        <v>62</v>
      </c>
      <c r="S18" s="22">
        <v>50</v>
      </c>
      <c r="T18" s="32"/>
      <c r="U18" s="24"/>
      <c r="V18" s="32"/>
      <c r="W18" s="24"/>
      <c r="X18" s="2"/>
      <c r="Y18" s="2">
        <f t="shared" si="1"/>
        <v>232</v>
      </c>
      <c r="Z18" s="2">
        <f t="shared" si="2"/>
        <v>0</v>
      </c>
      <c r="AA18" s="2">
        <f t="shared" si="3"/>
        <v>232</v>
      </c>
      <c r="AB18" s="2">
        <f t="shared" si="4"/>
        <v>0</v>
      </c>
    </row>
    <row r="19" spans="1:28" x14ac:dyDescent="0.25">
      <c r="A19" s="118" t="s">
        <v>152</v>
      </c>
      <c r="B19" s="117" t="s">
        <v>161</v>
      </c>
      <c r="C19" s="34"/>
      <c r="D19" s="24">
        <v>3</v>
      </c>
      <c r="E19" s="24"/>
      <c r="F19" s="24"/>
      <c r="G19" s="24">
        <f t="shared" si="5"/>
        <v>108</v>
      </c>
      <c r="H19" s="24"/>
      <c r="I19" s="24">
        <f t="shared" si="6"/>
        <v>106</v>
      </c>
      <c r="J19" s="22">
        <v>84</v>
      </c>
      <c r="K19" s="22">
        <v>22</v>
      </c>
      <c r="L19" s="24">
        <v>0</v>
      </c>
      <c r="M19" s="24"/>
      <c r="N19" s="109"/>
      <c r="O19" s="109">
        <v>2</v>
      </c>
      <c r="P19" s="32">
        <v>34</v>
      </c>
      <c r="Q19" s="24">
        <v>36</v>
      </c>
      <c r="R19" s="111">
        <v>38</v>
      </c>
      <c r="S19" s="22"/>
      <c r="T19" s="32"/>
      <c r="U19" s="24"/>
      <c r="V19" s="32"/>
      <c r="W19" s="24"/>
      <c r="X19" s="2"/>
      <c r="Y19" s="2">
        <f t="shared" si="1"/>
        <v>108</v>
      </c>
      <c r="Z19" s="2">
        <f t="shared" si="2"/>
        <v>0</v>
      </c>
      <c r="AA19" s="2">
        <f t="shared" si="3"/>
        <v>108</v>
      </c>
      <c r="AB19" s="2">
        <f t="shared" si="4"/>
        <v>0</v>
      </c>
    </row>
    <row r="20" spans="1:28" x14ac:dyDescent="0.25">
      <c r="A20" s="118" t="s">
        <v>153</v>
      </c>
      <c r="B20" s="117" t="s">
        <v>13</v>
      </c>
      <c r="C20" s="34"/>
      <c r="D20" s="24">
        <v>2</v>
      </c>
      <c r="E20" s="24"/>
      <c r="F20" s="24"/>
      <c r="G20" s="24">
        <f t="shared" si="5"/>
        <v>140</v>
      </c>
      <c r="H20" s="24"/>
      <c r="I20" s="24">
        <f t="shared" si="6"/>
        <v>138</v>
      </c>
      <c r="J20" s="22">
        <v>20</v>
      </c>
      <c r="K20" s="22">
        <v>118</v>
      </c>
      <c r="L20" s="24"/>
      <c r="M20" s="24"/>
      <c r="N20" s="109"/>
      <c r="O20" s="109">
        <v>2</v>
      </c>
      <c r="P20" s="111">
        <v>60</v>
      </c>
      <c r="Q20" s="22">
        <v>80</v>
      </c>
      <c r="R20" s="111"/>
      <c r="S20" s="22"/>
      <c r="T20" s="32"/>
      <c r="U20" s="24"/>
      <c r="V20" s="32"/>
      <c r="W20" s="24"/>
      <c r="X20" s="2"/>
      <c r="Y20" s="2">
        <f t="shared" si="1"/>
        <v>140</v>
      </c>
      <c r="Z20" s="2">
        <f t="shared" si="2"/>
        <v>0</v>
      </c>
      <c r="AA20" s="2">
        <f t="shared" si="3"/>
        <v>140</v>
      </c>
      <c r="AB20" s="2">
        <f t="shared" si="4"/>
        <v>0</v>
      </c>
    </row>
    <row r="21" spans="1:28" ht="23" x14ac:dyDescent="0.35">
      <c r="A21" s="118" t="s">
        <v>154</v>
      </c>
      <c r="B21" s="117" t="s">
        <v>162</v>
      </c>
      <c r="C21" s="34"/>
      <c r="D21" s="24">
        <v>2</v>
      </c>
      <c r="E21" s="24"/>
      <c r="F21" s="24"/>
      <c r="G21" s="24">
        <f t="shared" si="5"/>
        <v>36</v>
      </c>
      <c r="H21" s="24"/>
      <c r="I21" s="24">
        <f t="shared" si="6"/>
        <v>34</v>
      </c>
      <c r="J21" s="22">
        <v>10</v>
      </c>
      <c r="K21" s="22">
        <v>24</v>
      </c>
      <c r="L21" s="24">
        <v>0</v>
      </c>
      <c r="M21" s="24"/>
      <c r="N21" s="22"/>
      <c r="O21" s="22">
        <v>2</v>
      </c>
      <c r="P21" s="111">
        <v>10</v>
      </c>
      <c r="Q21" s="22">
        <v>26</v>
      </c>
      <c r="R21" s="111"/>
      <c r="S21" s="22"/>
      <c r="T21" s="32"/>
      <c r="U21" s="24"/>
      <c r="V21" s="32"/>
      <c r="W21" s="24"/>
      <c r="X21" s="2"/>
      <c r="Y21" s="2">
        <f t="shared" si="1"/>
        <v>36</v>
      </c>
      <c r="Z21" s="2">
        <f t="shared" si="2"/>
        <v>0</v>
      </c>
      <c r="AA21" s="2">
        <f t="shared" si="3"/>
        <v>36</v>
      </c>
      <c r="AB21" s="2">
        <f t="shared" si="4"/>
        <v>0</v>
      </c>
    </row>
    <row r="22" spans="1:28" s="4" customFormat="1" ht="23" x14ac:dyDescent="0.35">
      <c r="A22" s="68" t="s">
        <v>16</v>
      </c>
      <c r="B22" s="122" t="s">
        <v>104</v>
      </c>
      <c r="C22" s="112"/>
      <c r="D22" s="112"/>
      <c r="E22" s="112"/>
      <c r="F22" s="112"/>
      <c r="G22" s="112">
        <f>SUM(G23:G27)</f>
        <v>468</v>
      </c>
      <c r="H22" s="112">
        <f t="shared" ref="H22:W22" si="7">SUM(H23:H27)</f>
        <v>0</v>
      </c>
      <c r="I22" s="112">
        <f t="shared" si="7"/>
        <v>458</v>
      </c>
      <c r="J22" s="112">
        <f t="shared" si="7"/>
        <v>108</v>
      </c>
      <c r="K22" s="112">
        <f t="shared" si="7"/>
        <v>350</v>
      </c>
      <c r="L22" s="112">
        <f t="shared" si="7"/>
        <v>0</v>
      </c>
      <c r="M22" s="112">
        <f t="shared" si="7"/>
        <v>0</v>
      </c>
      <c r="N22" s="112">
        <f t="shared" si="7"/>
        <v>0</v>
      </c>
      <c r="O22" s="112">
        <f t="shared" si="7"/>
        <v>10</v>
      </c>
      <c r="P22" s="112">
        <f t="shared" si="7"/>
        <v>0</v>
      </c>
      <c r="Q22" s="112">
        <f t="shared" si="7"/>
        <v>0</v>
      </c>
      <c r="R22" s="112">
        <f t="shared" si="7"/>
        <v>130</v>
      </c>
      <c r="S22" s="112">
        <f t="shared" si="7"/>
        <v>128</v>
      </c>
      <c r="T22" s="112">
        <f t="shared" si="7"/>
        <v>122</v>
      </c>
      <c r="U22" s="112">
        <f t="shared" si="7"/>
        <v>60</v>
      </c>
      <c r="V22" s="112">
        <f t="shared" si="7"/>
        <v>28</v>
      </c>
      <c r="W22" s="112">
        <f t="shared" si="7"/>
        <v>0</v>
      </c>
      <c r="X22" s="2"/>
      <c r="Y22" s="2">
        <f t="shared" si="1"/>
        <v>468</v>
      </c>
      <c r="Z22" s="2">
        <f t="shared" si="2"/>
        <v>0</v>
      </c>
      <c r="AA22" s="2">
        <f t="shared" si="3"/>
        <v>468</v>
      </c>
      <c r="AB22" s="2">
        <f t="shared" si="4"/>
        <v>0</v>
      </c>
    </row>
    <row r="23" spans="1:28" x14ac:dyDescent="0.35">
      <c r="A23" s="84" t="s">
        <v>17</v>
      </c>
      <c r="B23" s="117" t="s">
        <v>167</v>
      </c>
      <c r="C23" s="24"/>
      <c r="D23" s="24">
        <v>4</v>
      </c>
      <c r="E23" s="24"/>
      <c r="F23" s="24"/>
      <c r="G23" s="24">
        <f>H23+I23+O23+N23</f>
        <v>48</v>
      </c>
      <c r="H23" s="24"/>
      <c r="I23" s="24">
        <f>SUM(J23:L23)</f>
        <v>46</v>
      </c>
      <c r="J23" s="24">
        <v>40</v>
      </c>
      <c r="K23" s="24">
        <v>6</v>
      </c>
      <c r="L23" s="24"/>
      <c r="M23" s="24"/>
      <c r="N23" s="34"/>
      <c r="O23" s="34">
        <v>2</v>
      </c>
      <c r="P23" s="42"/>
      <c r="Q23" s="24"/>
      <c r="R23" s="43"/>
      <c r="S23" s="24">
        <v>48</v>
      </c>
      <c r="T23" s="43"/>
      <c r="U23" s="24"/>
      <c r="V23" s="43"/>
      <c r="W23" s="24"/>
      <c r="X23" s="2"/>
      <c r="Y23" s="2">
        <f t="shared" si="1"/>
        <v>48</v>
      </c>
      <c r="Z23" s="2">
        <f t="shared" si="2"/>
        <v>0</v>
      </c>
      <c r="AA23" s="2">
        <f t="shared" si="3"/>
        <v>48</v>
      </c>
      <c r="AB23" s="2">
        <f t="shared" si="4"/>
        <v>0</v>
      </c>
    </row>
    <row r="24" spans="1:28" x14ac:dyDescent="0.35">
      <c r="A24" s="84" t="s">
        <v>18</v>
      </c>
      <c r="B24" s="117" t="s">
        <v>11</v>
      </c>
      <c r="C24" s="24"/>
      <c r="D24" s="24">
        <v>3</v>
      </c>
      <c r="E24" s="24"/>
      <c r="F24" s="24"/>
      <c r="G24" s="24">
        <f t="shared" ref="G24:G27" si="8">H24+I24+O24+N24</f>
        <v>48</v>
      </c>
      <c r="H24" s="24"/>
      <c r="I24" s="24">
        <f t="shared" ref="I24:I27" si="9">SUM(J24:L24)</f>
        <v>46</v>
      </c>
      <c r="J24" s="24">
        <v>42</v>
      </c>
      <c r="K24" s="24">
        <v>4</v>
      </c>
      <c r="L24" s="24"/>
      <c r="M24" s="24"/>
      <c r="N24" s="34"/>
      <c r="O24" s="34">
        <v>2</v>
      </c>
      <c r="P24" s="42"/>
      <c r="Q24" s="24"/>
      <c r="R24" s="43">
        <v>48</v>
      </c>
      <c r="S24" s="24"/>
      <c r="T24" s="43"/>
      <c r="U24" s="24"/>
      <c r="V24" s="43"/>
      <c r="W24" s="24"/>
      <c r="X24" s="2"/>
      <c r="Y24" s="2">
        <f t="shared" si="1"/>
        <v>48</v>
      </c>
      <c r="Z24" s="2">
        <f t="shared" si="2"/>
        <v>0</v>
      </c>
      <c r="AA24" s="2">
        <f t="shared" si="3"/>
        <v>48</v>
      </c>
      <c r="AB24" s="2">
        <f t="shared" si="4"/>
        <v>0</v>
      </c>
    </row>
    <row r="25" spans="1:28" x14ac:dyDescent="0.35">
      <c r="A25" s="84" t="s">
        <v>19</v>
      </c>
      <c r="B25" s="117" t="s">
        <v>168</v>
      </c>
      <c r="C25" s="24"/>
      <c r="D25" s="24">
        <v>6</v>
      </c>
      <c r="E25" s="24"/>
      <c r="F25" s="24"/>
      <c r="G25" s="24">
        <f t="shared" si="8"/>
        <v>176</v>
      </c>
      <c r="H25" s="24"/>
      <c r="I25" s="24">
        <f t="shared" si="9"/>
        <v>174</v>
      </c>
      <c r="J25" s="24">
        <v>0</v>
      </c>
      <c r="K25" s="24">
        <v>174</v>
      </c>
      <c r="L25" s="24"/>
      <c r="M25" s="24"/>
      <c r="N25" s="34"/>
      <c r="O25" s="34">
        <v>2</v>
      </c>
      <c r="P25" s="42"/>
      <c r="Q25" s="24"/>
      <c r="R25" s="43">
        <v>46</v>
      </c>
      <c r="S25" s="24">
        <v>44</v>
      </c>
      <c r="T25" s="43">
        <v>50</v>
      </c>
      <c r="U25" s="24">
        <v>36</v>
      </c>
      <c r="V25" s="43"/>
      <c r="W25" s="24"/>
      <c r="X25" s="2"/>
      <c r="Y25" s="2">
        <f t="shared" si="1"/>
        <v>176</v>
      </c>
      <c r="Z25" s="2">
        <f t="shared" si="2"/>
        <v>0</v>
      </c>
      <c r="AA25" s="2">
        <f t="shared" si="3"/>
        <v>176</v>
      </c>
      <c r="AB25" s="2">
        <f t="shared" si="4"/>
        <v>0</v>
      </c>
    </row>
    <row r="26" spans="1:28" ht="12.5" customHeight="1" x14ac:dyDescent="0.35">
      <c r="A26" s="84" t="s">
        <v>20</v>
      </c>
      <c r="B26" s="117" t="s">
        <v>132</v>
      </c>
      <c r="C26" s="24"/>
      <c r="D26" s="24">
        <v>5</v>
      </c>
      <c r="E26" s="24"/>
      <c r="F26" s="24"/>
      <c r="G26" s="24">
        <f t="shared" si="8"/>
        <v>36</v>
      </c>
      <c r="H26" s="24"/>
      <c r="I26" s="24">
        <f t="shared" si="9"/>
        <v>34</v>
      </c>
      <c r="J26" s="24">
        <v>24</v>
      </c>
      <c r="K26" s="24">
        <v>10</v>
      </c>
      <c r="L26" s="24"/>
      <c r="M26" s="24"/>
      <c r="N26" s="34"/>
      <c r="O26" s="34">
        <v>2</v>
      </c>
      <c r="P26" s="42"/>
      <c r="Q26" s="24"/>
      <c r="R26" s="43"/>
      <c r="S26" s="24"/>
      <c r="T26" s="43">
        <v>36</v>
      </c>
      <c r="U26" s="24"/>
      <c r="V26" s="43"/>
      <c r="W26" s="24"/>
      <c r="X26" s="2"/>
      <c r="Y26" s="2">
        <f t="shared" si="1"/>
        <v>36</v>
      </c>
      <c r="Z26" s="2">
        <f t="shared" si="2"/>
        <v>0</v>
      </c>
      <c r="AA26" s="2">
        <f t="shared" si="3"/>
        <v>36</v>
      </c>
      <c r="AB26" s="2">
        <f t="shared" si="4"/>
        <v>0</v>
      </c>
    </row>
    <row r="27" spans="1:28" ht="15" customHeight="1" x14ac:dyDescent="0.35">
      <c r="A27" s="84" t="s">
        <v>92</v>
      </c>
      <c r="B27" s="117" t="s">
        <v>12</v>
      </c>
      <c r="C27" s="24"/>
      <c r="D27" s="115">
        <v>7</v>
      </c>
      <c r="E27" s="24"/>
      <c r="F27" s="24"/>
      <c r="G27" s="24">
        <f t="shared" si="8"/>
        <v>160</v>
      </c>
      <c r="H27" s="24"/>
      <c r="I27" s="24">
        <f t="shared" si="9"/>
        <v>158</v>
      </c>
      <c r="J27" s="24">
        <v>2</v>
      </c>
      <c r="K27" s="24">
        <v>156</v>
      </c>
      <c r="L27" s="24"/>
      <c r="M27" s="24"/>
      <c r="N27" s="34"/>
      <c r="O27" s="34">
        <v>2</v>
      </c>
      <c r="P27" s="42"/>
      <c r="Q27" s="24"/>
      <c r="R27" s="43">
        <v>36</v>
      </c>
      <c r="S27" s="24">
        <v>36</v>
      </c>
      <c r="T27" s="43">
        <v>36</v>
      </c>
      <c r="U27" s="24">
        <v>24</v>
      </c>
      <c r="V27" s="43">
        <v>28</v>
      </c>
      <c r="W27" s="24"/>
      <c r="X27" s="2"/>
      <c r="Y27" s="2">
        <f t="shared" ref="Y27:Y32" si="10">SUM(H27:I27,M27:O27)</f>
        <v>160</v>
      </c>
      <c r="Z27" s="2">
        <f t="shared" ref="Z27:Z32" si="11">G27-Y27</f>
        <v>0</v>
      </c>
      <c r="AA27" s="2">
        <f t="shared" ref="AA27:AA32" si="12">SUM(P27:W27)+H27</f>
        <v>160</v>
      </c>
      <c r="AB27" s="2">
        <f t="shared" ref="AB27:AB32" si="13">G27-AA27</f>
        <v>0</v>
      </c>
    </row>
    <row r="28" spans="1:28" ht="27" customHeight="1" x14ac:dyDescent="0.35">
      <c r="A28" s="6" t="s">
        <v>123</v>
      </c>
      <c r="B28" s="68" t="s">
        <v>105</v>
      </c>
      <c r="C28" s="25"/>
      <c r="D28" s="25"/>
      <c r="E28" s="26"/>
      <c r="F28" s="26"/>
      <c r="G28" s="26">
        <f>SUM(G29:G31)</f>
        <v>162</v>
      </c>
      <c r="H28" s="26">
        <f t="shared" ref="H28:W28" si="14">SUM(H29:H31)</f>
        <v>0</v>
      </c>
      <c r="I28" s="26">
        <f t="shared" si="14"/>
        <v>146</v>
      </c>
      <c r="J28" s="26">
        <f t="shared" si="14"/>
        <v>44</v>
      </c>
      <c r="K28" s="26">
        <f t="shared" si="14"/>
        <v>102</v>
      </c>
      <c r="L28" s="26">
        <f t="shared" si="14"/>
        <v>0</v>
      </c>
      <c r="M28" s="26">
        <f t="shared" si="14"/>
        <v>0</v>
      </c>
      <c r="N28" s="26">
        <f t="shared" si="14"/>
        <v>0</v>
      </c>
      <c r="O28" s="26">
        <f t="shared" si="14"/>
        <v>16</v>
      </c>
      <c r="P28" s="26">
        <f t="shared" si="14"/>
        <v>0</v>
      </c>
      <c r="Q28" s="26">
        <f t="shared" si="14"/>
        <v>50</v>
      </c>
      <c r="R28" s="26">
        <f t="shared" si="14"/>
        <v>76</v>
      </c>
      <c r="S28" s="26">
        <f t="shared" si="14"/>
        <v>36</v>
      </c>
      <c r="T28" s="26">
        <f t="shared" si="14"/>
        <v>0</v>
      </c>
      <c r="U28" s="26">
        <f t="shared" si="14"/>
        <v>0</v>
      </c>
      <c r="V28" s="26">
        <f t="shared" si="14"/>
        <v>0</v>
      </c>
      <c r="W28" s="26">
        <f t="shared" si="14"/>
        <v>0</v>
      </c>
      <c r="X28" s="2"/>
      <c r="Y28" s="2">
        <f t="shared" si="10"/>
        <v>162</v>
      </c>
      <c r="Z28" s="2">
        <f t="shared" si="11"/>
        <v>0</v>
      </c>
      <c r="AA28" s="2">
        <f t="shared" si="12"/>
        <v>162</v>
      </c>
      <c r="AB28" s="2">
        <f t="shared" si="13"/>
        <v>0</v>
      </c>
    </row>
    <row r="29" spans="1:28" x14ac:dyDescent="0.35">
      <c r="A29" s="7" t="s">
        <v>21</v>
      </c>
      <c r="B29" s="8" t="s">
        <v>64</v>
      </c>
      <c r="C29" s="27"/>
      <c r="D29" s="28">
        <v>4</v>
      </c>
      <c r="E29" s="28"/>
      <c r="F29" s="28"/>
      <c r="G29" s="28">
        <f t="shared" ref="G29:G31" si="15">H29+I29+O29+N29</f>
        <v>36</v>
      </c>
      <c r="H29" s="28"/>
      <c r="I29" s="28">
        <f>SUM(J29:L29)</f>
        <v>34</v>
      </c>
      <c r="J29" s="28">
        <v>18</v>
      </c>
      <c r="K29" s="28">
        <v>16</v>
      </c>
      <c r="L29" s="28"/>
      <c r="M29" s="28"/>
      <c r="N29" s="35"/>
      <c r="O29" s="35">
        <v>2</v>
      </c>
      <c r="P29" s="44"/>
      <c r="Q29" s="28"/>
      <c r="R29" s="46"/>
      <c r="S29" s="28">
        <v>36</v>
      </c>
      <c r="T29" s="46"/>
      <c r="U29" s="28"/>
      <c r="V29" s="46"/>
      <c r="W29" s="28"/>
      <c r="X29" s="2"/>
      <c r="Y29" s="2">
        <f t="shared" si="10"/>
        <v>36</v>
      </c>
      <c r="Z29" s="2">
        <f t="shared" si="11"/>
        <v>0</v>
      </c>
      <c r="AA29" s="2">
        <f t="shared" si="12"/>
        <v>36</v>
      </c>
      <c r="AB29" s="2">
        <f t="shared" si="13"/>
        <v>0</v>
      </c>
    </row>
    <row r="30" spans="1:28" x14ac:dyDescent="0.35">
      <c r="A30" s="7" t="s">
        <v>22</v>
      </c>
      <c r="B30" s="3" t="s">
        <v>138</v>
      </c>
      <c r="C30" s="27"/>
      <c r="D30" s="28">
        <v>3</v>
      </c>
      <c r="E30" s="28"/>
      <c r="F30" s="28"/>
      <c r="G30" s="28">
        <f t="shared" si="15"/>
        <v>36</v>
      </c>
      <c r="H30" s="28"/>
      <c r="I30" s="28">
        <f t="shared" ref="I30:I31" si="16">SUM(J30:L30)</f>
        <v>34</v>
      </c>
      <c r="J30" s="28">
        <v>26</v>
      </c>
      <c r="K30" s="28">
        <v>8</v>
      </c>
      <c r="L30" s="28"/>
      <c r="M30" s="28"/>
      <c r="N30" s="35"/>
      <c r="O30" s="35">
        <v>2</v>
      </c>
      <c r="P30" s="44"/>
      <c r="Q30" s="28"/>
      <c r="R30" s="46">
        <v>36</v>
      </c>
      <c r="S30" s="28"/>
      <c r="T30" s="46"/>
      <c r="U30" s="28"/>
      <c r="V30" s="46"/>
      <c r="W30" s="28"/>
      <c r="X30" s="2"/>
      <c r="Y30" s="2">
        <f t="shared" si="10"/>
        <v>36</v>
      </c>
      <c r="Z30" s="2">
        <f t="shared" si="11"/>
        <v>0</v>
      </c>
      <c r="AA30" s="2">
        <f t="shared" si="12"/>
        <v>36</v>
      </c>
      <c r="AB30" s="2">
        <f t="shared" si="13"/>
        <v>0</v>
      </c>
    </row>
    <row r="31" spans="1:28" ht="24" customHeight="1" x14ac:dyDescent="0.35">
      <c r="A31" s="7" t="s">
        <v>23</v>
      </c>
      <c r="B31" s="3" t="s">
        <v>139</v>
      </c>
      <c r="C31" s="27">
        <v>3</v>
      </c>
      <c r="D31" s="27"/>
      <c r="E31" s="22"/>
      <c r="F31" s="22"/>
      <c r="G31" s="28">
        <f t="shared" si="15"/>
        <v>90</v>
      </c>
      <c r="H31" s="28"/>
      <c r="I31" s="28">
        <v>78</v>
      </c>
      <c r="J31" s="22">
        <v>0</v>
      </c>
      <c r="K31" s="22">
        <v>78</v>
      </c>
      <c r="L31" s="22"/>
      <c r="M31" s="22"/>
      <c r="N31" s="33"/>
      <c r="O31" s="33">
        <v>12</v>
      </c>
      <c r="P31" s="45"/>
      <c r="Q31" s="22">
        <v>50</v>
      </c>
      <c r="R31" s="47">
        <v>40</v>
      </c>
      <c r="S31" s="22"/>
      <c r="T31" s="47"/>
      <c r="U31" s="22"/>
      <c r="V31" s="47"/>
      <c r="W31" s="22"/>
      <c r="X31" s="2"/>
      <c r="Y31" s="2">
        <f t="shared" si="10"/>
        <v>90</v>
      </c>
      <c r="Z31" s="2">
        <f t="shared" si="11"/>
        <v>0</v>
      </c>
      <c r="AA31" s="2">
        <f t="shared" si="12"/>
        <v>90</v>
      </c>
      <c r="AB31" s="2">
        <f t="shared" si="13"/>
        <v>0</v>
      </c>
    </row>
    <row r="32" spans="1:28" x14ac:dyDescent="0.35">
      <c r="A32" s="6" t="s">
        <v>24</v>
      </c>
      <c r="B32" s="69" t="s">
        <v>107</v>
      </c>
      <c r="C32" s="70"/>
      <c r="D32" s="70"/>
      <c r="E32" s="71"/>
      <c r="F32" s="71"/>
      <c r="G32" s="71">
        <f>SUM(G33:G40)</f>
        <v>800</v>
      </c>
      <c r="H32" s="71">
        <f t="shared" ref="H32:W32" si="17">SUM(H33:H40)</f>
        <v>38</v>
      </c>
      <c r="I32" s="71">
        <f t="shared" si="17"/>
        <v>696</v>
      </c>
      <c r="J32" s="71">
        <f t="shared" si="17"/>
        <v>244</v>
      </c>
      <c r="K32" s="71">
        <f t="shared" si="17"/>
        <v>452</v>
      </c>
      <c r="L32" s="71">
        <f t="shared" si="17"/>
        <v>0</v>
      </c>
      <c r="M32" s="71">
        <f t="shared" si="17"/>
        <v>0</v>
      </c>
      <c r="N32" s="71">
        <f t="shared" si="17"/>
        <v>0</v>
      </c>
      <c r="O32" s="71">
        <f t="shared" si="17"/>
        <v>66</v>
      </c>
      <c r="P32" s="71">
        <f t="shared" si="17"/>
        <v>38</v>
      </c>
      <c r="Q32" s="71">
        <f t="shared" si="17"/>
        <v>166</v>
      </c>
      <c r="R32" s="71">
        <f t="shared" si="17"/>
        <v>192</v>
      </c>
      <c r="S32" s="71">
        <f t="shared" si="17"/>
        <v>188</v>
      </c>
      <c r="T32" s="71">
        <f t="shared" si="17"/>
        <v>128</v>
      </c>
      <c r="U32" s="71">
        <f t="shared" si="17"/>
        <v>50</v>
      </c>
      <c r="V32" s="71">
        <f t="shared" si="17"/>
        <v>0</v>
      </c>
      <c r="W32" s="71">
        <f t="shared" si="17"/>
        <v>0</v>
      </c>
      <c r="X32" s="2"/>
      <c r="Y32" s="2">
        <f t="shared" si="10"/>
        <v>800</v>
      </c>
      <c r="Z32" s="2">
        <f t="shared" si="11"/>
        <v>0</v>
      </c>
      <c r="AA32" s="2">
        <f t="shared" si="12"/>
        <v>800</v>
      </c>
      <c r="AB32" s="2">
        <f t="shared" si="13"/>
        <v>0</v>
      </c>
    </row>
    <row r="33" spans="1:30" x14ac:dyDescent="0.35">
      <c r="A33" s="10" t="s">
        <v>25</v>
      </c>
      <c r="B33" s="8" t="s">
        <v>133</v>
      </c>
      <c r="C33" s="27">
        <v>4</v>
      </c>
      <c r="D33" s="27"/>
      <c r="E33" s="28"/>
      <c r="F33" s="28"/>
      <c r="G33" s="28">
        <f>H33+I33+O33+N33</f>
        <v>72</v>
      </c>
      <c r="H33" s="28"/>
      <c r="I33" s="28">
        <f>SUM(J33:L33)</f>
        <v>60</v>
      </c>
      <c r="J33" s="28">
        <v>44</v>
      </c>
      <c r="K33" s="28">
        <v>16</v>
      </c>
      <c r="L33" s="28"/>
      <c r="M33" s="28"/>
      <c r="N33" s="35"/>
      <c r="O33" s="35">
        <v>12</v>
      </c>
      <c r="P33" s="44"/>
      <c r="Q33" s="28"/>
      <c r="R33" s="46">
        <v>50</v>
      </c>
      <c r="S33" s="28">
        <v>22</v>
      </c>
      <c r="T33" s="46"/>
      <c r="U33" s="28"/>
      <c r="V33" s="46"/>
      <c r="W33" s="28"/>
      <c r="X33" s="2"/>
      <c r="Y33" s="2">
        <f t="shared" ref="Y33:Y42" si="18">SUM(H33:I33,M33:O33)</f>
        <v>72</v>
      </c>
      <c r="Z33" s="2">
        <f t="shared" ref="Z33:Z42" si="19">G33-Y33</f>
        <v>0</v>
      </c>
      <c r="AA33" s="2">
        <f t="shared" ref="AA33:AA42" si="20">SUM(P33:W33)+H33</f>
        <v>72</v>
      </c>
      <c r="AB33" s="2">
        <f t="shared" ref="AB33:AB42" si="21">G33-AA33</f>
        <v>0</v>
      </c>
    </row>
    <row r="34" spans="1:30" x14ac:dyDescent="0.35">
      <c r="A34" s="10" t="s">
        <v>26</v>
      </c>
      <c r="B34" s="8" t="s">
        <v>134</v>
      </c>
      <c r="C34" s="27"/>
      <c r="D34" s="27">
        <v>5</v>
      </c>
      <c r="E34" s="28"/>
      <c r="F34" s="28"/>
      <c r="G34" s="28">
        <f t="shared" ref="G34:G40" si="22">H34+I34+O34+N34</f>
        <v>36</v>
      </c>
      <c r="H34" s="28"/>
      <c r="I34" s="28">
        <f t="shared" ref="I34:I40" si="23">SUM(J34:L34)</f>
        <v>34</v>
      </c>
      <c r="J34" s="28">
        <v>12</v>
      </c>
      <c r="K34" s="28">
        <v>22</v>
      </c>
      <c r="L34" s="28"/>
      <c r="M34" s="28"/>
      <c r="N34" s="35"/>
      <c r="O34" s="35">
        <v>2</v>
      </c>
      <c r="P34" s="44"/>
      <c r="Q34" s="28"/>
      <c r="R34" s="46"/>
      <c r="S34" s="28"/>
      <c r="T34" s="46">
        <v>36</v>
      </c>
      <c r="U34" s="28"/>
      <c r="V34" s="46"/>
      <c r="W34" s="28"/>
      <c r="X34" s="2"/>
      <c r="Y34" s="2">
        <f t="shared" si="18"/>
        <v>36</v>
      </c>
      <c r="Z34" s="2">
        <f t="shared" si="19"/>
        <v>0</v>
      </c>
      <c r="AA34" s="2">
        <f t="shared" si="20"/>
        <v>36</v>
      </c>
      <c r="AB34" s="2">
        <f t="shared" si="21"/>
        <v>0</v>
      </c>
    </row>
    <row r="35" spans="1:30" ht="16.5" customHeight="1" x14ac:dyDescent="0.35">
      <c r="A35" s="10" t="s">
        <v>27</v>
      </c>
      <c r="B35" s="3" t="s">
        <v>170</v>
      </c>
      <c r="C35" s="27">
        <v>5</v>
      </c>
      <c r="D35" s="27"/>
      <c r="E35" s="28"/>
      <c r="F35" s="28"/>
      <c r="G35" s="28">
        <f t="shared" si="22"/>
        <v>228</v>
      </c>
      <c r="H35" s="28">
        <v>18</v>
      </c>
      <c r="I35" s="28">
        <f t="shared" si="23"/>
        <v>198</v>
      </c>
      <c r="J35" s="28">
        <v>44</v>
      </c>
      <c r="K35" s="28">
        <v>154</v>
      </c>
      <c r="L35" s="28"/>
      <c r="M35" s="28"/>
      <c r="N35" s="35"/>
      <c r="O35" s="35">
        <v>12</v>
      </c>
      <c r="P35" s="44"/>
      <c r="Q35" s="28">
        <v>58</v>
      </c>
      <c r="R35" s="46">
        <v>36</v>
      </c>
      <c r="S35" s="28">
        <v>60</v>
      </c>
      <c r="T35" s="46">
        <v>56</v>
      </c>
      <c r="U35" s="28"/>
      <c r="V35" s="46"/>
      <c r="W35" s="28"/>
      <c r="X35" s="2"/>
      <c r="Y35" s="2">
        <f t="shared" si="18"/>
        <v>228</v>
      </c>
      <c r="Z35" s="2">
        <f t="shared" si="19"/>
        <v>0</v>
      </c>
      <c r="AA35" s="2">
        <f t="shared" si="20"/>
        <v>228</v>
      </c>
      <c r="AB35" s="2">
        <f t="shared" si="21"/>
        <v>0</v>
      </c>
    </row>
    <row r="36" spans="1:30" x14ac:dyDescent="0.35">
      <c r="A36" s="10" t="s">
        <v>28</v>
      </c>
      <c r="B36" s="3" t="s">
        <v>171</v>
      </c>
      <c r="C36" s="27">
        <v>6</v>
      </c>
      <c r="D36" s="27"/>
      <c r="E36" s="28"/>
      <c r="F36" s="28"/>
      <c r="G36" s="28">
        <f t="shared" si="22"/>
        <v>212</v>
      </c>
      <c r="H36" s="28">
        <v>18</v>
      </c>
      <c r="I36" s="28">
        <f t="shared" si="23"/>
        <v>182</v>
      </c>
      <c r="J36" s="28">
        <v>44</v>
      </c>
      <c r="K36" s="28">
        <v>138</v>
      </c>
      <c r="L36" s="28"/>
      <c r="M36" s="28"/>
      <c r="N36" s="35"/>
      <c r="O36" s="35">
        <v>12</v>
      </c>
      <c r="P36" s="44"/>
      <c r="Q36" s="28">
        <v>36</v>
      </c>
      <c r="R36" s="46">
        <v>36</v>
      </c>
      <c r="S36" s="28">
        <v>36</v>
      </c>
      <c r="T36" s="46">
        <v>36</v>
      </c>
      <c r="U36" s="28">
        <v>50</v>
      </c>
      <c r="V36" s="46"/>
      <c r="W36" s="28"/>
      <c r="X36" s="2"/>
      <c r="Y36" s="2">
        <f t="shared" si="18"/>
        <v>212</v>
      </c>
      <c r="Z36" s="2">
        <f t="shared" si="19"/>
        <v>0</v>
      </c>
      <c r="AA36" s="2">
        <f t="shared" si="20"/>
        <v>212</v>
      </c>
      <c r="AB36" s="2">
        <f t="shared" si="21"/>
        <v>0</v>
      </c>
    </row>
    <row r="37" spans="1:30" ht="15" customHeight="1" x14ac:dyDescent="0.35">
      <c r="A37" s="10" t="s">
        <v>29</v>
      </c>
      <c r="B37" s="3" t="s">
        <v>135</v>
      </c>
      <c r="C37" s="27">
        <v>4</v>
      </c>
      <c r="D37" s="27"/>
      <c r="E37" s="22"/>
      <c r="F37" s="22"/>
      <c r="G37" s="28">
        <f t="shared" si="22"/>
        <v>72</v>
      </c>
      <c r="H37" s="28"/>
      <c r="I37" s="28">
        <f t="shared" si="23"/>
        <v>60</v>
      </c>
      <c r="J37" s="22">
        <v>40</v>
      </c>
      <c r="K37" s="22">
        <v>20</v>
      </c>
      <c r="L37" s="22"/>
      <c r="M37" s="22"/>
      <c r="N37" s="33"/>
      <c r="O37" s="33">
        <v>12</v>
      </c>
      <c r="P37" s="45"/>
      <c r="Q37" s="22"/>
      <c r="R37" s="47">
        <v>36</v>
      </c>
      <c r="S37" s="22">
        <v>36</v>
      </c>
      <c r="T37" s="47"/>
      <c r="U37" s="22"/>
      <c r="V37" s="47"/>
      <c r="W37" s="22"/>
      <c r="X37" s="2"/>
      <c r="Y37" s="2">
        <f t="shared" si="18"/>
        <v>72</v>
      </c>
      <c r="Z37" s="2">
        <f t="shared" si="19"/>
        <v>0</v>
      </c>
      <c r="AA37" s="2">
        <f t="shared" si="20"/>
        <v>72</v>
      </c>
      <c r="AB37" s="2">
        <f t="shared" si="21"/>
        <v>0</v>
      </c>
    </row>
    <row r="38" spans="1:30" ht="15" customHeight="1" x14ac:dyDescent="0.35">
      <c r="A38" s="10" t="s">
        <v>30</v>
      </c>
      <c r="B38" s="3" t="s">
        <v>136</v>
      </c>
      <c r="C38" s="27"/>
      <c r="D38" s="27">
        <v>2</v>
      </c>
      <c r="E38" s="22"/>
      <c r="F38" s="22"/>
      <c r="G38" s="28">
        <f t="shared" si="22"/>
        <v>36</v>
      </c>
      <c r="H38" s="28"/>
      <c r="I38" s="28">
        <f t="shared" si="23"/>
        <v>34</v>
      </c>
      <c r="J38" s="22">
        <v>12</v>
      </c>
      <c r="K38" s="22">
        <v>22</v>
      </c>
      <c r="L38" s="22"/>
      <c r="M38" s="22"/>
      <c r="N38" s="33"/>
      <c r="O38" s="33">
        <v>2</v>
      </c>
      <c r="P38" s="45"/>
      <c r="Q38" s="22">
        <v>36</v>
      </c>
      <c r="R38" s="47"/>
      <c r="S38" s="22"/>
      <c r="T38" s="47"/>
      <c r="U38" s="22"/>
      <c r="V38" s="47"/>
      <c r="W38" s="22"/>
      <c r="X38" s="2"/>
      <c r="Y38" s="2">
        <f t="shared" si="18"/>
        <v>36</v>
      </c>
      <c r="Z38" s="2">
        <f t="shared" si="19"/>
        <v>0</v>
      </c>
      <c r="AA38" s="2">
        <f t="shared" si="20"/>
        <v>36</v>
      </c>
      <c r="AB38" s="2">
        <f t="shared" si="21"/>
        <v>0</v>
      </c>
    </row>
    <row r="39" spans="1:30" ht="15" customHeight="1" x14ac:dyDescent="0.35">
      <c r="A39" s="10" t="s">
        <v>31</v>
      </c>
      <c r="B39" s="8" t="s">
        <v>137</v>
      </c>
      <c r="C39" s="28"/>
      <c r="D39" s="28">
        <v>4</v>
      </c>
      <c r="E39" s="28"/>
      <c r="F39" s="28"/>
      <c r="G39" s="28">
        <f t="shared" ref="G39" si="24">H39+I39+O39+N39</f>
        <v>68</v>
      </c>
      <c r="H39" s="28"/>
      <c r="I39" s="28">
        <f t="shared" ref="I39" si="25">SUM(J39:L39)</f>
        <v>66</v>
      </c>
      <c r="J39" s="28">
        <v>46</v>
      </c>
      <c r="K39" s="28">
        <v>20</v>
      </c>
      <c r="L39" s="28"/>
      <c r="M39" s="28"/>
      <c r="N39" s="35"/>
      <c r="O39" s="35">
        <v>2</v>
      </c>
      <c r="P39" s="44"/>
      <c r="Q39" s="28">
        <v>0</v>
      </c>
      <c r="R39" s="46">
        <v>34</v>
      </c>
      <c r="S39" s="28">
        <v>34</v>
      </c>
      <c r="T39" s="46"/>
      <c r="U39" s="28"/>
      <c r="V39" s="46"/>
      <c r="W39" s="28"/>
      <c r="X39" s="2"/>
      <c r="Y39" s="2"/>
      <c r="Z39" s="2"/>
      <c r="AA39" s="2"/>
      <c r="AB39" s="2"/>
    </row>
    <row r="40" spans="1:30" x14ac:dyDescent="0.35">
      <c r="A40" s="10" t="s">
        <v>188</v>
      </c>
      <c r="B40" s="8" t="s">
        <v>178</v>
      </c>
      <c r="C40" s="28">
        <v>2</v>
      </c>
      <c r="D40" s="28"/>
      <c r="E40" s="28"/>
      <c r="F40" s="28"/>
      <c r="G40" s="28">
        <f t="shared" si="22"/>
        <v>76</v>
      </c>
      <c r="H40" s="28">
        <v>2</v>
      </c>
      <c r="I40" s="28">
        <f t="shared" si="23"/>
        <v>62</v>
      </c>
      <c r="J40" s="28">
        <v>2</v>
      </c>
      <c r="K40" s="28">
        <v>60</v>
      </c>
      <c r="L40" s="28"/>
      <c r="M40" s="28"/>
      <c r="N40" s="35"/>
      <c r="O40" s="35">
        <v>12</v>
      </c>
      <c r="P40" s="44">
        <v>38</v>
      </c>
      <c r="Q40" s="28">
        <v>36</v>
      </c>
      <c r="R40" s="46"/>
      <c r="S40" s="28"/>
      <c r="T40" s="46"/>
      <c r="U40" s="28"/>
      <c r="V40" s="46"/>
      <c r="W40" s="28"/>
      <c r="X40" s="2"/>
      <c r="Y40" s="2">
        <f t="shared" si="18"/>
        <v>76</v>
      </c>
      <c r="Z40" s="2">
        <f t="shared" si="19"/>
        <v>0</v>
      </c>
      <c r="AA40" s="2">
        <f t="shared" si="20"/>
        <v>76</v>
      </c>
      <c r="AB40" s="2">
        <f t="shared" si="21"/>
        <v>0</v>
      </c>
    </row>
    <row r="41" spans="1:30" x14ac:dyDescent="0.35">
      <c r="A41" s="69" t="s">
        <v>32</v>
      </c>
      <c r="B41" s="69" t="s">
        <v>106</v>
      </c>
      <c r="C41" s="71"/>
      <c r="D41" s="71"/>
      <c r="E41" s="71"/>
      <c r="F41" s="71"/>
      <c r="G41" s="71">
        <f t="shared" ref="G41:W41" si="26">SUM(G42,G52,G58,G64,G69+G74+G79+G85)</f>
        <v>2818</v>
      </c>
      <c r="H41" s="71">
        <f t="shared" si="26"/>
        <v>34</v>
      </c>
      <c r="I41" s="71">
        <f t="shared" si="26"/>
        <v>1506</v>
      </c>
      <c r="J41" s="71">
        <f t="shared" si="26"/>
        <v>474</v>
      </c>
      <c r="K41" s="71">
        <f t="shared" si="26"/>
        <v>784</v>
      </c>
      <c r="L41" s="71">
        <f t="shared" si="26"/>
        <v>248</v>
      </c>
      <c r="M41" s="71">
        <f t="shared" si="26"/>
        <v>1116</v>
      </c>
      <c r="N41" s="71">
        <f t="shared" si="26"/>
        <v>0</v>
      </c>
      <c r="O41" s="71">
        <f t="shared" si="26"/>
        <v>162</v>
      </c>
      <c r="P41" s="71">
        <f t="shared" si="26"/>
        <v>0</v>
      </c>
      <c r="Q41" s="71">
        <f t="shared" si="26"/>
        <v>0</v>
      </c>
      <c r="R41" s="71">
        <f t="shared" si="26"/>
        <v>0</v>
      </c>
      <c r="S41" s="71">
        <f t="shared" si="26"/>
        <v>490</v>
      </c>
      <c r="T41" s="71">
        <f t="shared" si="26"/>
        <v>278</v>
      </c>
      <c r="U41" s="71">
        <f t="shared" si="26"/>
        <v>584</v>
      </c>
      <c r="V41" s="71">
        <f t="shared" si="26"/>
        <v>426</v>
      </c>
      <c r="W41" s="71">
        <f t="shared" si="26"/>
        <v>250</v>
      </c>
      <c r="X41" s="2"/>
      <c r="Y41" s="2">
        <f t="shared" si="18"/>
        <v>2818</v>
      </c>
      <c r="Z41" s="2">
        <f t="shared" si="19"/>
        <v>0</v>
      </c>
      <c r="AA41" s="2">
        <f t="shared" si="20"/>
        <v>2062</v>
      </c>
      <c r="AB41" s="2">
        <f t="shared" si="21"/>
        <v>756</v>
      </c>
    </row>
    <row r="42" spans="1:30" ht="52.5" customHeight="1" x14ac:dyDescent="0.35">
      <c r="A42" s="55" t="s">
        <v>33</v>
      </c>
      <c r="B42" s="56" t="s">
        <v>172</v>
      </c>
      <c r="C42" s="57"/>
      <c r="D42" s="57"/>
      <c r="E42" s="58"/>
      <c r="F42" s="58"/>
      <c r="G42" s="58">
        <f>SUM(G43,G47:G51)</f>
        <v>968</v>
      </c>
      <c r="H42" s="58">
        <f t="shared" ref="H42:O42" si="27">SUM(H43,H47:H51)</f>
        <v>10</v>
      </c>
      <c r="I42" s="58">
        <f t="shared" si="27"/>
        <v>632</v>
      </c>
      <c r="J42" s="58">
        <f t="shared" si="27"/>
        <v>184</v>
      </c>
      <c r="K42" s="58">
        <f t="shared" si="27"/>
        <v>230</v>
      </c>
      <c r="L42" s="58">
        <f t="shared" si="27"/>
        <v>218</v>
      </c>
      <c r="M42" s="58">
        <f t="shared" si="27"/>
        <v>288</v>
      </c>
      <c r="N42" s="58">
        <f t="shared" si="27"/>
        <v>0</v>
      </c>
      <c r="O42" s="58">
        <f t="shared" si="27"/>
        <v>38</v>
      </c>
      <c r="P42" s="58">
        <f>SUM(P43,P47,P48)</f>
        <v>0</v>
      </c>
      <c r="Q42" s="58">
        <f t="shared" ref="Q42:W42" si="28">SUM(Q43,Q47,Q48)</f>
        <v>0</v>
      </c>
      <c r="R42" s="58">
        <f t="shared" si="28"/>
        <v>0</v>
      </c>
      <c r="S42" s="58">
        <f t="shared" si="28"/>
        <v>92</v>
      </c>
      <c r="T42" s="58">
        <f t="shared" si="28"/>
        <v>138</v>
      </c>
      <c r="U42" s="58">
        <f t="shared" si="28"/>
        <v>122</v>
      </c>
      <c r="V42" s="58">
        <f t="shared" si="28"/>
        <v>146</v>
      </c>
      <c r="W42" s="58">
        <f t="shared" si="28"/>
        <v>160</v>
      </c>
      <c r="X42" s="2"/>
      <c r="Y42" s="2">
        <f t="shared" si="18"/>
        <v>968</v>
      </c>
      <c r="Z42" s="2">
        <f t="shared" si="19"/>
        <v>0</v>
      </c>
      <c r="AA42" s="2">
        <f t="shared" si="20"/>
        <v>668</v>
      </c>
      <c r="AB42" s="2">
        <f t="shared" si="21"/>
        <v>300</v>
      </c>
    </row>
    <row r="43" spans="1:30" ht="14.5" customHeight="1" x14ac:dyDescent="0.35">
      <c r="A43" s="10" t="s">
        <v>34</v>
      </c>
      <c r="B43" s="3" t="s">
        <v>173</v>
      </c>
      <c r="C43" s="28">
        <v>8</v>
      </c>
      <c r="D43" s="28"/>
      <c r="E43" s="22"/>
      <c r="F43" s="22"/>
      <c r="G43" s="22">
        <f>H43+I43+M43+N43+O43</f>
        <v>388</v>
      </c>
      <c r="H43" s="22">
        <f t="shared" ref="H43:O43" si="29">SUM(H44:H46)</f>
        <v>10</v>
      </c>
      <c r="I43" s="22">
        <f>SUM(I44:I46)</f>
        <v>366</v>
      </c>
      <c r="J43" s="22">
        <f t="shared" si="29"/>
        <v>134</v>
      </c>
      <c r="K43" s="22">
        <f t="shared" si="29"/>
        <v>24</v>
      </c>
      <c r="L43" s="22">
        <f t="shared" si="29"/>
        <v>208</v>
      </c>
      <c r="M43" s="22"/>
      <c r="N43" s="22"/>
      <c r="O43" s="22">
        <v>12</v>
      </c>
      <c r="P43" s="47"/>
      <c r="Q43" s="29"/>
      <c r="R43" s="47"/>
      <c r="S43" s="29">
        <f t="shared" ref="P43:W43" si="30">SUM(S44:S46)</f>
        <v>66</v>
      </c>
      <c r="T43" s="47">
        <f t="shared" si="30"/>
        <v>108</v>
      </c>
      <c r="U43" s="29">
        <f t="shared" si="30"/>
        <v>64</v>
      </c>
      <c r="V43" s="47">
        <f t="shared" si="30"/>
        <v>68</v>
      </c>
      <c r="W43" s="29">
        <v>72</v>
      </c>
      <c r="X43" s="2"/>
      <c r="Y43" s="2">
        <f t="shared" ref="Y43:Y52" si="31">SUM(H43:I43,M43:O43)</f>
        <v>388</v>
      </c>
      <c r="Z43" s="2">
        <f t="shared" ref="Z43:Z52" si="32">G43-Y43</f>
        <v>0</v>
      </c>
      <c r="AA43" s="2">
        <f t="shared" ref="AA43:AA52" si="33">SUM(P43:W43)+H43</f>
        <v>388</v>
      </c>
      <c r="AB43" s="2">
        <f t="shared" ref="AB43:AB52" si="34">G43-AA43</f>
        <v>0</v>
      </c>
    </row>
    <row r="44" spans="1:30" ht="15.75" customHeight="1" x14ac:dyDescent="0.35">
      <c r="A44" s="96" t="s">
        <v>45</v>
      </c>
      <c r="B44" s="97" t="s">
        <v>65</v>
      </c>
      <c r="C44" s="98"/>
      <c r="D44" s="98"/>
      <c r="E44" s="101"/>
      <c r="F44" s="101"/>
      <c r="G44" s="101">
        <f>H44+I44+N44</f>
        <v>54</v>
      </c>
      <c r="H44" s="101"/>
      <c r="I44" s="101">
        <f>SUM(J44:L44)</f>
        <v>54</v>
      </c>
      <c r="J44" s="101">
        <v>30</v>
      </c>
      <c r="K44" s="101">
        <v>24</v>
      </c>
      <c r="L44" s="101"/>
      <c r="M44" s="101"/>
      <c r="N44" s="94"/>
      <c r="O44" s="94"/>
      <c r="P44" s="102"/>
      <c r="Q44" s="101"/>
      <c r="R44" s="103"/>
      <c r="S44" s="101">
        <v>34</v>
      </c>
      <c r="T44" s="103">
        <v>20</v>
      </c>
      <c r="U44" s="101"/>
      <c r="V44" s="103"/>
      <c r="W44" s="101"/>
      <c r="X44" s="2"/>
      <c r="Y44" s="2">
        <f t="shared" si="31"/>
        <v>54</v>
      </c>
      <c r="Z44" s="2">
        <f t="shared" si="32"/>
        <v>0</v>
      </c>
      <c r="AA44" s="2">
        <f t="shared" si="33"/>
        <v>54</v>
      </c>
      <c r="AB44" s="2">
        <f t="shared" si="34"/>
        <v>0</v>
      </c>
    </row>
    <row r="45" spans="1:30" ht="14" customHeight="1" x14ac:dyDescent="0.35">
      <c r="A45" s="96" t="s">
        <v>46</v>
      </c>
      <c r="B45" s="97" t="s">
        <v>66</v>
      </c>
      <c r="C45" s="98"/>
      <c r="D45" s="98"/>
      <c r="E45" s="98"/>
      <c r="F45" s="98"/>
      <c r="G45" s="101">
        <f>H45+I45+N45+O45</f>
        <v>64</v>
      </c>
      <c r="H45" s="101"/>
      <c r="I45" s="101">
        <f t="shared" ref="I45:I46" si="35">SUM(J45:L45)</f>
        <v>64</v>
      </c>
      <c r="J45" s="98">
        <v>64</v>
      </c>
      <c r="K45" s="98"/>
      <c r="L45" s="98"/>
      <c r="M45" s="98"/>
      <c r="N45" s="95"/>
      <c r="O45" s="35"/>
      <c r="P45" s="99"/>
      <c r="Q45" s="98"/>
      <c r="R45" s="100"/>
      <c r="S45" s="98">
        <v>32</v>
      </c>
      <c r="T45" s="100">
        <v>32</v>
      </c>
      <c r="U45" s="98"/>
      <c r="V45" s="100"/>
      <c r="W45" s="98"/>
      <c r="X45" s="2"/>
      <c r="Y45" s="2">
        <f t="shared" si="31"/>
        <v>64</v>
      </c>
      <c r="Z45" s="2">
        <f t="shared" si="32"/>
        <v>0</v>
      </c>
      <c r="AA45" s="2">
        <f t="shared" si="33"/>
        <v>64</v>
      </c>
      <c r="AB45" s="2">
        <f t="shared" si="34"/>
        <v>0</v>
      </c>
      <c r="AD45" s="5" t="s">
        <v>187</v>
      </c>
    </row>
    <row r="46" spans="1:30" ht="36" customHeight="1" x14ac:dyDescent="0.35">
      <c r="A46" s="96" t="s">
        <v>67</v>
      </c>
      <c r="B46" s="97" t="s">
        <v>94</v>
      </c>
      <c r="C46" s="98"/>
      <c r="D46" s="98"/>
      <c r="E46" s="104" t="s">
        <v>93</v>
      </c>
      <c r="F46" s="101"/>
      <c r="G46" s="101">
        <f t="shared" ref="G46" si="36">H46+I46+N46</f>
        <v>258</v>
      </c>
      <c r="H46" s="101">
        <v>10</v>
      </c>
      <c r="I46" s="101">
        <f t="shared" si="35"/>
        <v>248</v>
      </c>
      <c r="J46" s="101">
        <v>40</v>
      </c>
      <c r="K46" s="101"/>
      <c r="L46" s="101">
        <v>208</v>
      </c>
      <c r="M46" s="101"/>
      <c r="N46" s="94"/>
      <c r="O46" s="94"/>
      <c r="P46" s="102"/>
      <c r="Q46" s="101"/>
      <c r="R46" s="103"/>
      <c r="S46" s="101"/>
      <c r="T46" s="103">
        <v>56</v>
      </c>
      <c r="U46" s="101">
        <v>64</v>
      </c>
      <c r="V46" s="103">
        <v>68</v>
      </c>
      <c r="W46" s="101">
        <v>60</v>
      </c>
      <c r="X46" s="2"/>
      <c r="Y46" s="2">
        <f t="shared" si="31"/>
        <v>258</v>
      </c>
      <c r="Z46" s="2">
        <f t="shared" si="32"/>
        <v>0</v>
      </c>
      <c r="AA46" s="2">
        <f t="shared" si="33"/>
        <v>258</v>
      </c>
      <c r="AB46" s="2">
        <f t="shared" si="34"/>
        <v>0</v>
      </c>
    </row>
    <row r="47" spans="1:30" ht="13.5" customHeight="1" x14ac:dyDescent="0.35">
      <c r="A47" s="10" t="s">
        <v>35</v>
      </c>
      <c r="B47" s="3" t="s">
        <v>174</v>
      </c>
      <c r="C47" s="28">
        <v>8</v>
      </c>
      <c r="D47" s="28"/>
      <c r="E47" s="22"/>
      <c r="F47" s="22"/>
      <c r="G47" s="22">
        <f>H47+I47+O47+M47+N47</f>
        <v>202</v>
      </c>
      <c r="H47" s="22"/>
      <c r="I47" s="22">
        <f>SUM(J47:L47)</f>
        <v>190</v>
      </c>
      <c r="J47" s="22">
        <v>22</v>
      </c>
      <c r="K47" s="22">
        <v>168</v>
      </c>
      <c r="L47" s="22"/>
      <c r="M47" s="22"/>
      <c r="N47" s="33"/>
      <c r="O47" s="33">
        <v>12</v>
      </c>
      <c r="P47" s="45"/>
      <c r="Q47" s="22"/>
      <c r="R47" s="47"/>
      <c r="S47" s="22">
        <v>26</v>
      </c>
      <c r="T47" s="47">
        <v>30</v>
      </c>
      <c r="U47" s="22">
        <v>58</v>
      </c>
      <c r="V47" s="47">
        <v>42</v>
      </c>
      <c r="W47" s="22">
        <v>46</v>
      </c>
      <c r="X47" s="2"/>
      <c r="Y47" s="2">
        <f t="shared" si="31"/>
        <v>202</v>
      </c>
      <c r="Z47" s="2">
        <f t="shared" si="32"/>
        <v>0</v>
      </c>
      <c r="AA47" s="2">
        <f t="shared" si="33"/>
        <v>202</v>
      </c>
      <c r="AB47" s="2">
        <f t="shared" si="34"/>
        <v>0</v>
      </c>
    </row>
    <row r="48" spans="1:30" ht="24" customHeight="1" x14ac:dyDescent="0.35">
      <c r="A48" s="10" t="s">
        <v>36</v>
      </c>
      <c r="B48" s="3" t="s">
        <v>68</v>
      </c>
      <c r="C48" s="28"/>
      <c r="D48" s="28">
        <v>8</v>
      </c>
      <c r="E48" s="28"/>
      <c r="F48" s="28"/>
      <c r="G48" s="22">
        <f t="shared" ref="G48:G51" si="37">H48+I48+O48+M48+N48</f>
        <v>78</v>
      </c>
      <c r="H48" s="28"/>
      <c r="I48" s="22">
        <f>SUM(J48:L48)</f>
        <v>76</v>
      </c>
      <c r="J48" s="28">
        <v>28</v>
      </c>
      <c r="K48" s="28">
        <v>38</v>
      </c>
      <c r="L48" s="28">
        <v>10</v>
      </c>
      <c r="M48" s="28"/>
      <c r="N48" s="35"/>
      <c r="O48" s="35">
        <v>2</v>
      </c>
      <c r="P48" s="44"/>
      <c r="Q48" s="28"/>
      <c r="R48" s="46"/>
      <c r="S48" s="28"/>
      <c r="T48" s="46"/>
      <c r="U48" s="28"/>
      <c r="V48" s="46">
        <v>36</v>
      </c>
      <c r="W48" s="28">
        <v>42</v>
      </c>
      <c r="X48" s="2"/>
      <c r="Y48" s="2">
        <f t="shared" si="31"/>
        <v>78</v>
      </c>
      <c r="Z48" s="2">
        <f t="shared" si="32"/>
        <v>0</v>
      </c>
      <c r="AA48" s="2">
        <f t="shared" si="33"/>
        <v>78</v>
      </c>
      <c r="AB48" s="2">
        <f t="shared" si="34"/>
        <v>0</v>
      </c>
    </row>
    <row r="49" spans="1:28" x14ac:dyDescent="0.35">
      <c r="A49" s="12" t="s">
        <v>37</v>
      </c>
      <c r="B49" s="3" t="s">
        <v>175</v>
      </c>
      <c r="C49" s="28"/>
      <c r="D49" s="28">
        <v>6</v>
      </c>
      <c r="E49" s="28"/>
      <c r="F49" s="28"/>
      <c r="G49" s="22">
        <f t="shared" si="37"/>
        <v>144</v>
      </c>
      <c r="H49" s="28"/>
      <c r="I49" s="28"/>
      <c r="J49" s="28"/>
      <c r="K49" s="28"/>
      <c r="L49" s="28"/>
      <c r="M49" s="28">
        <v>144</v>
      </c>
      <c r="N49" s="35"/>
      <c r="O49" s="35"/>
      <c r="P49" s="44"/>
      <c r="Q49" s="28"/>
      <c r="R49" s="46"/>
      <c r="S49" s="28"/>
      <c r="T49" s="46">
        <v>72</v>
      </c>
      <c r="U49" s="28">
        <v>72</v>
      </c>
      <c r="V49" s="46"/>
      <c r="W49" s="28"/>
      <c r="X49" s="2"/>
      <c r="Y49" s="2">
        <f t="shared" si="31"/>
        <v>144</v>
      </c>
      <c r="Z49" s="2">
        <f t="shared" si="32"/>
        <v>0</v>
      </c>
      <c r="AA49" s="2">
        <f t="shared" si="33"/>
        <v>144</v>
      </c>
      <c r="AB49" s="2">
        <f t="shared" si="34"/>
        <v>0</v>
      </c>
    </row>
    <row r="50" spans="1:28" x14ac:dyDescent="0.35">
      <c r="A50" s="12" t="s">
        <v>38</v>
      </c>
      <c r="B50" s="8" t="s">
        <v>176</v>
      </c>
      <c r="C50" s="28"/>
      <c r="D50" s="28">
        <v>8</v>
      </c>
      <c r="E50" s="28"/>
      <c r="F50" s="28"/>
      <c r="G50" s="22">
        <v>144</v>
      </c>
      <c r="H50" s="28"/>
      <c r="I50" s="28"/>
      <c r="J50" s="28"/>
      <c r="K50" s="28"/>
      <c r="L50" s="28"/>
      <c r="M50" s="28">
        <v>144</v>
      </c>
      <c r="N50" s="35"/>
      <c r="O50" s="35"/>
      <c r="P50" s="44"/>
      <c r="Q50" s="28"/>
      <c r="R50" s="46"/>
      <c r="S50" s="28"/>
      <c r="T50" s="46"/>
      <c r="U50" s="28"/>
      <c r="V50" s="46">
        <v>36</v>
      </c>
      <c r="W50" s="28">
        <v>108</v>
      </c>
      <c r="X50" s="2"/>
      <c r="Y50" s="2">
        <f t="shared" si="31"/>
        <v>144</v>
      </c>
      <c r="Z50" s="2">
        <f t="shared" si="32"/>
        <v>0</v>
      </c>
      <c r="AA50" s="2">
        <f t="shared" si="33"/>
        <v>144</v>
      </c>
      <c r="AB50" s="2">
        <f t="shared" si="34"/>
        <v>0</v>
      </c>
    </row>
    <row r="51" spans="1:28" x14ac:dyDescent="0.35">
      <c r="A51" s="12"/>
      <c r="B51" s="75" t="s">
        <v>129</v>
      </c>
      <c r="C51" s="28">
        <v>8</v>
      </c>
      <c r="D51" s="28"/>
      <c r="E51" s="28"/>
      <c r="F51" s="28"/>
      <c r="G51" s="22">
        <f t="shared" si="37"/>
        <v>12</v>
      </c>
      <c r="H51" s="28"/>
      <c r="I51" s="28"/>
      <c r="J51" s="28"/>
      <c r="K51" s="28"/>
      <c r="L51" s="28"/>
      <c r="M51" s="28"/>
      <c r="N51" s="35"/>
      <c r="O51" s="35">
        <v>12</v>
      </c>
      <c r="P51" s="44"/>
      <c r="Q51" s="28"/>
      <c r="R51" s="46"/>
      <c r="S51" s="28"/>
      <c r="T51" s="46"/>
      <c r="U51" s="28"/>
      <c r="V51" s="46"/>
      <c r="W51" s="28">
        <v>12</v>
      </c>
      <c r="X51" s="2"/>
      <c r="Y51" s="2">
        <f t="shared" si="31"/>
        <v>12</v>
      </c>
      <c r="Z51" s="2">
        <f t="shared" si="32"/>
        <v>0</v>
      </c>
      <c r="AA51" s="2">
        <f t="shared" si="33"/>
        <v>12</v>
      </c>
      <c r="AB51" s="2">
        <f t="shared" si="34"/>
        <v>0</v>
      </c>
    </row>
    <row r="52" spans="1:28" ht="36.75" customHeight="1" x14ac:dyDescent="0.35">
      <c r="A52" s="55" t="s">
        <v>40</v>
      </c>
      <c r="B52" s="59" t="s">
        <v>127</v>
      </c>
      <c r="C52" s="57"/>
      <c r="D52" s="57"/>
      <c r="E52" s="60"/>
      <c r="F52" s="60"/>
      <c r="G52" s="60">
        <f>SUM(G53:G57)</f>
        <v>556</v>
      </c>
      <c r="H52" s="60">
        <f t="shared" ref="H52:O52" si="38">SUM(H53:H57)</f>
        <v>6</v>
      </c>
      <c r="I52" s="60">
        <f t="shared" si="38"/>
        <v>318</v>
      </c>
      <c r="J52" s="60">
        <f t="shared" si="38"/>
        <v>54</v>
      </c>
      <c r="K52" s="60">
        <f t="shared" si="38"/>
        <v>234</v>
      </c>
      <c r="L52" s="60">
        <f t="shared" si="38"/>
        <v>30</v>
      </c>
      <c r="M52" s="60">
        <f t="shared" si="38"/>
        <v>216</v>
      </c>
      <c r="N52" s="60">
        <f t="shared" si="38"/>
        <v>0</v>
      </c>
      <c r="O52" s="60">
        <f t="shared" si="38"/>
        <v>16</v>
      </c>
      <c r="P52" s="60">
        <f>SUM(P53:P54)</f>
        <v>0</v>
      </c>
      <c r="Q52" s="60">
        <f t="shared" ref="Q52:W52" si="39">SUM(Q53:Q54)</f>
        <v>0</v>
      </c>
      <c r="R52" s="60">
        <f t="shared" si="39"/>
        <v>0</v>
      </c>
      <c r="S52" s="60">
        <f t="shared" si="39"/>
        <v>38</v>
      </c>
      <c r="T52" s="60">
        <f t="shared" si="39"/>
        <v>58</v>
      </c>
      <c r="U52" s="60">
        <f t="shared" si="39"/>
        <v>96</v>
      </c>
      <c r="V52" s="60">
        <f t="shared" si="39"/>
        <v>88</v>
      </c>
      <c r="W52" s="60">
        <f t="shared" si="39"/>
        <v>42</v>
      </c>
      <c r="X52" s="2"/>
      <c r="Y52" s="2">
        <f t="shared" si="31"/>
        <v>556</v>
      </c>
      <c r="Z52" s="2">
        <f t="shared" si="32"/>
        <v>0</v>
      </c>
      <c r="AA52" s="2">
        <f t="shared" si="33"/>
        <v>328</v>
      </c>
      <c r="AB52" s="2">
        <f t="shared" si="34"/>
        <v>228</v>
      </c>
    </row>
    <row r="53" spans="1:28" ht="26.25" customHeight="1" x14ac:dyDescent="0.35">
      <c r="A53" s="10" t="s">
        <v>41</v>
      </c>
      <c r="B53" s="3" t="s">
        <v>131</v>
      </c>
      <c r="C53" s="28"/>
      <c r="D53" s="28">
        <v>7</v>
      </c>
      <c r="E53" s="22">
        <v>7</v>
      </c>
      <c r="F53" s="22"/>
      <c r="G53" s="22">
        <f>H53+I53+O53+N53+M53</f>
        <v>176</v>
      </c>
      <c r="H53" s="22">
        <v>6</v>
      </c>
      <c r="I53" s="22">
        <f>SUM(J53:L53)</f>
        <v>168</v>
      </c>
      <c r="J53" s="22">
        <v>4</v>
      </c>
      <c r="K53" s="22">
        <v>134</v>
      </c>
      <c r="L53" s="22">
        <v>30</v>
      </c>
      <c r="M53" s="29"/>
      <c r="N53" s="36"/>
      <c r="O53" s="36">
        <v>2</v>
      </c>
      <c r="P53" s="45"/>
      <c r="Q53" s="22"/>
      <c r="R53" s="47"/>
      <c r="S53" s="22">
        <v>38</v>
      </c>
      <c r="T53" s="47">
        <v>34</v>
      </c>
      <c r="U53" s="22">
        <v>50</v>
      </c>
      <c r="V53" s="47">
        <v>48</v>
      </c>
      <c r="W53" s="22"/>
      <c r="X53" s="2"/>
      <c r="Y53" s="2">
        <f t="shared" ref="Y53:Y73" si="40">SUM(H53:I53,M53:O53)</f>
        <v>176</v>
      </c>
      <c r="Z53" s="2">
        <f t="shared" ref="Z53:Z73" si="41">G53-Y53</f>
        <v>0</v>
      </c>
      <c r="AA53" s="2">
        <f t="shared" ref="AA53:AA73" si="42">SUM(P53:W53)+H53</f>
        <v>176</v>
      </c>
      <c r="AB53" s="2">
        <f t="shared" ref="AB53:AB73" si="43">G53-AA53</f>
        <v>0</v>
      </c>
    </row>
    <row r="54" spans="1:28" ht="25.5" customHeight="1" x14ac:dyDescent="0.35">
      <c r="A54" s="10" t="s">
        <v>69</v>
      </c>
      <c r="B54" s="3" t="s">
        <v>130</v>
      </c>
      <c r="C54" s="28"/>
      <c r="D54" s="28">
        <v>8</v>
      </c>
      <c r="E54" s="22"/>
      <c r="F54" s="22"/>
      <c r="G54" s="22">
        <f t="shared" ref="G54:G57" si="44">H54+I54+O54+N54+M54</f>
        <v>152</v>
      </c>
      <c r="H54" s="22"/>
      <c r="I54" s="22">
        <f>SUM(J54:L54)</f>
        <v>150</v>
      </c>
      <c r="J54" s="22">
        <v>50</v>
      </c>
      <c r="K54" s="22">
        <v>100</v>
      </c>
      <c r="L54" s="22">
        <v>0</v>
      </c>
      <c r="M54" s="22"/>
      <c r="N54" s="33"/>
      <c r="O54" s="33">
        <v>2</v>
      </c>
      <c r="P54" s="45"/>
      <c r="Q54" s="22"/>
      <c r="R54" s="47"/>
      <c r="S54" s="22"/>
      <c r="T54" s="47">
        <v>24</v>
      </c>
      <c r="U54" s="22">
        <v>46</v>
      </c>
      <c r="V54" s="47">
        <v>40</v>
      </c>
      <c r="W54" s="22">
        <v>42</v>
      </c>
      <c r="X54" s="2"/>
      <c r="Y54" s="2">
        <f t="shared" si="40"/>
        <v>152</v>
      </c>
      <c r="Z54" s="2">
        <f t="shared" si="41"/>
        <v>0</v>
      </c>
      <c r="AA54" s="2">
        <f t="shared" si="42"/>
        <v>152</v>
      </c>
      <c r="AB54" s="2">
        <f t="shared" si="43"/>
        <v>0</v>
      </c>
    </row>
    <row r="55" spans="1:28" ht="5" customHeight="1" x14ac:dyDescent="0.35">
      <c r="A55" s="10"/>
      <c r="B55" s="3"/>
      <c r="C55" s="28"/>
      <c r="D55" s="28"/>
      <c r="E55" s="22"/>
      <c r="F55" s="22"/>
      <c r="G55" s="22"/>
      <c r="H55" s="22"/>
      <c r="I55" s="22"/>
      <c r="J55" s="22"/>
      <c r="K55" s="22"/>
      <c r="L55" s="22"/>
      <c r="M55" s="22"/>
      <c r="N55" s="33"/>
      <c r="O55" s="33"/>
      <c r="P55" s="45"/>
      <c r="Q55" s="22"/>
      <c r="R55" s="47"/>
      <c r="S55" s="22"/>
      <c r="T55" s="47"/>
      <c r="U55" s="22"/>
      <c r="V55" s="47"/>
      <c r="W55" s="22"/>
      <c r="X55" s="2"/>
      <c r="Y55" s="2">
        <f t="shared" si="40"/>
        <v>0</v>
      </c>
      <c r="Z55" s="2">
        <f t="shared" si="41"/>
        <v>0</v>
      </c>
      <c r="AA55" s="2">
        <f t="shared" si="42"/>
        <v>0</v>
      </c>
      <c r="AB55" s="2">
        <f t="shared" si="43"/>
        <v>0</v>
      </c>
    </row>
    <row r="56" spans="1:28" x14ac:dyDescent="0.35">
      <c r="A56" s="10" t="s">
        <v>42</v>
      </c>
      <c r="B56" s="8" t="s">
        <v>39</v>
      </c>
      <c r="C56" s="28"/>
      <c r="D56" s="28">
        <v>8</v>
      </c>
      <c r="E56" s="28"/>
      <c r="F56" s="28"/>
      <c r="G56" s="22">
        <v>216</v>
      </c>
      <c r="H56" s="28"/>
      <c r="I56" s="28"/>
      <c r="J56" s="28"/>
      <c r="K56" s="28"/>
      <c r="L56" s="28"/>
      <c r="M56" s="28">
        <v>216</v>
      </c>
      <c r="N56" s="35"/>
      <c r="O56" s="35"/>
      <c r="P56" s="44"/>
      <c r="Q56" s="28"/>
      <c r="R56" s="46"/>
      <c r="S56" s="28"/>
      <c r="T56" s="46"/>
      <c r="U56" s="28">
        <v>36</v>
      </c>
      <c r="V56" s="46">
        <v>72</v>
      </c>
      <c r="W56" s="28">
        <v>108</v>
      </c>
      <c r="X56" s="2"/>
      <c r="Y56" s="2">
        <f t="shared" si="40"/>
        <v>216</v>
      </c>
      <c r="Z56" s="2">
        <f t="shared" si="41"/>
        <v>0</v>
      </c>
      <c r="AA56" s="2">
        <f t="shared" si="42"/>
        <v>216</v>
      </c>
      <c r="AB56" s="2">
        <f t="shared" si="43"/>
        <v>0</v>
      </c>
    </row>
    <row r="57" spans="1:28" x14ac:dyDescent="0.35">
      <c r="A57" s="10"/>
      <c r="B57" s="75" t="s">
        <v>129</v>
      </c>
      <c r="C57" s="28">
        <v>8</v>
      </c>
      <c r="D57" s="28"/>
      <c r="E57" s="28"/>
      <c r="F57" s="28"/>
      <c r="G57" s="22">
        <f t="shared" si="44"/>
        <v>12</v>
      </c>
      <c r="H57" s="28"/>
      <c r="I57" s="28"/>
      <c r="J57" s="28"/>
      <c r="K57" s="28"/>
      <c r="L57" s="28"/>
      <c r="M57" s="28"/>
      <c r="N57" s="35"/>
      <c r="O57" s="35">
        <v>12</v>
      </c>
      <c r="P57" s="44"/>
      <c r="Q57" s="28"/>
      <c r="R57" s="46"/>
      <c r="S57" s="28"/>
      <c r="T57" s="46"/>
      <c r="U57" s="28"/>
      <c r="V57" s="46"/>
      <c r="W57" s="28">
        <v>12</v>
      </c>
      <c r="X57" s="2"/>
      <c r="Y57" s="2">
        <f t="shared" si="40"/>
        <v>12</v>
      </c>
      <c r="Z57" s="2">
        <f t="shared" si="41"/>
        <v>0</v>
      </c>
      <c r="AA57" s="2">
        <f t="shared" si="42"/>
        <v>12</v>
      </c>
      <c r="AB57" s="2">
        <f t="shared" si="43"/>
        <v>0</v>
      </c>
    </row>
    <row r="58" spans="1:28" ht="36.75" customHeight="1" x14ac:dyDescent="0.35">
      <c r="A58" s="55" t="s">
        <v>43</v>
      </c>
      <c r="B58" s="56" t="s">
        <v>70</v>
      </c>
      <c r="C58" s="57"/>
      <c r="D58" s="57"/>
      <c r="E58" s="58"/>
      <c r="F58" s="58"/>
      <c r="G58" s="58">
        <f>SUM(G59:G63)</f>
        <v>344</v>
      </c>
      <c r="H58" s="58">
        <f t="shared" ref="H58:O58" si="45">SUM(H59:H63)</f>
        <v>0</v>
      </c>
      <c r="I58" s="58">
        <f t="shared" si="45"/>
        <v>112</v>
      </c>
      <c r="J58" s="58">
        <f t="shared" si="45"/>
        <v>72</v>
      </c>
      <c r="K58" s="58">
        <f t="shared" si="45"/>
        <v>40</v>
      </c>
      <c r="L58" s="58">
        <f t="shared" si="45"/>
        <v>0</v>
      </c>
      <c r="M58" s="58">
        <f t="shared" si="45"/>
        <v>216</v>
      </c>
      <c r="N58" s="58">
        <f t="shared" si="45"/>
        <v>0</v>
      </c>
      <c r="O58" s="58">
        <f t="shared" si="45"/>
        <v>16</v>
      </c>
      <c r="P58" s="58">
        <f>SUM(P59:P60)</f>
        <v>0</v>
      </c>
      <c r="Q58" s="58">
        <f t="shared" ref="Q58:W58" si="46">SUM(Q59:Q60)</f>
        <v>0</v>
      </c>
      <c r="R58" s="58">
        <f t="shared" si="46"/>
        <v>0</v>
      </c>
      <c r="S58" s="58">
        <f t="shared" si="46"/>
        <v>0</v>
      </c>
      <c r="T58" s="58">
        <f t="shared" si="46"/>
        <v>0</v>
      </c>
      <c r="U58" s="58">
        <f t="shared" si="46"/>
        <v>26</v>
      </c>
      <c r="V58" s="58">
        <f t="shared" si="46"/>
        <v>90</v>
      </c>
      <c r="W58" s="58">
        <f t="shared" si="46"/>
        <v>0</v>
      </c>
      <c r="X58" s="2"/>
      <c r="Y58" s="2">
        <f t="shared" si="40"/>
        <v>344</v>
      </c>
      <c r="Z58" s="2">
        <f t="shared" si="41"/>
        <v>0</v>
      </c>
      <c r="AA58" s="2">
        <f t="shared" si="42"/>
        <v>116</v>
      </c>
      <c r="AB58" s="2">
        <f t="shared" si="43"/>
        <v>228</v>
      </c>
    </row>
    <row r="59" spans="1:28" ht="26.25" customHeight="1" x14ac:dyDescent="0.35">
      <c r="A59" s="10" t="s">
        <v>44</v>
      </c>
      <c r="B59" s="3" t="s">
        <v>71</v>
      </c>
      <c r="C59" s="28"/>
      <c r="D59" s="28">
        <v>7</v>
      </c>
      <c r="E59" s="22"/>
      <c r="F59" s="22"/>
      <c r="G59" s="22">
        <f>H59+I59+O59+N59+M59</f>
        <v>58</v>
      </c>
      <c r="H59" s="22"/>
      <c r="I59" s="22">
        <f>SUM(J59:L59)</f>
        <v>56</v>
      </c>
      <c r="J59" s="22">
        <v>36</v>
      </c>
      <c r="K59" s="22">
        <v>20</v>
      </c>
      <c r="L59" s="22">
        <v>0</v>
      </c>
      <c r="M59" s="22"/>
      <c r="N59" s="33"/>
      <c r="O59" s="33">
        <v>2</v>
      </c>
      <c r="P59" s="45"/>
      <c r="Q59" s="22"/>
      <c r="R59" s="47"/>
      <c r="S59" s="22"/>
      <c r="T59" s="47"/>
      <c r="U59" s="22">
        <v>26</v>
      </c>
      <c r="V59" s="47">
        <v>32</v>
      </c>
      <c r="W59" s="22"/>
      <c r="X59" s="2"/>
      <c r="Y59" s="2">
        <f t="shared" si="40"/>
        <v>58</v>
      </c>
      <c r="Z59" s="2">
        <f t="shared" si="41"/>
        <v>0</v>
      </c>
      <c r="AA59" s="2">
        <f t="shared" si="42"/>
        <v>58</v>
      </c>
      <c r="AB59" s="2">
        <f t="shared" si="43"/>
        <v>0</v>
      </c>
    </row>
    <row r="60" spans="1:28" ht="17.25" customHeight="1" x14ac:dyDescent="0.35">
      <c r="A60" s="10" t="s">
        <v>73</v>
      </c>
      <c r="B60" s="3" t="s">
        <v>72</v>
      </c>
      <c r="C60" s="28"/>
      <c r="D60" s="28">
        <v>7</v>
      </c>
      <c r="E60" s="22"/>
      <c r="F60" s="22"/>
      <c r="G60" s="22">
        <f t="shared" ref="G60:G63" si="47">H60+I60+O60+N60+M60</f>
        <v>58</v>
      </c>
      <c r="H60" s="22"/>
      <c r="I60" s="22">
        <f>SUM(J60:L60)</f>
        <v>56</v>
      </c>
      <c r="J60" s="22">
        <v>36</v>
      </c>
      <c r="K60" s="22">
        <v>20</v>
      </c>
      <c r="L60" s="22">
        <v>0</v>
      </c>
      <c r="M60" s="22"/>
      <c r="N60" s="33"/>
      <c r="O60" s="33">
        <v>2</v>
      </c>
      <c r="P60" s="45"/>
      <c r="Q60" s="22"/>
      <c r="R60" s="47"/>
      <c r="S60" s="22"/>
      <c r="T60" s="47"/>
      <c r="U60" s="22"/>
      <c r="V60" s="47">
        <v>58</v>
      </c>
      <c r="W60" s="22"/>
      <c r="X60" s="2"/>
      <c r="Y60" s="2">
        <f t="shared" si="40"/>
        <v>58</v>
      </c>
      <c r="Z60" s="2">
        <f t="shared" si="41"/>
        <v>0</v>
      </c>
      <c r="AA60" s="2">
        <f t="shared" si="42"/>
        <v>58</v>
      </c>
      <c r="AB60" s="2">
        <f t="shared" si="43"/>
        <v>0</v>
      </c>
    </row>
    <row r="61" spans="1:28" ht="6" customHeight="1" x14ac:dyDescent="0.35">
      <c r="A61" s="10"/>
      <c r="B61" s="3"/>
      <c r="C61" s="28"/>
      <c r="D61" s="28"/>
      <c r="E61" s="22"/>
      <c r="F61" s="22"/>
      <c r="G61" s="22"/>
      <c r="H61" s="22"/>
      <c r="I61" s="22"/>
      <c r="J61" s="22"/>
      <c r="K61" s="22"/>
      <c r="L61" s="22"/>
      <c r="M61" s="22"/>
      <c r="N61" s="33"/>
      <c r="O61" s="33"/>
      <c r="P61" s="45"/>
      <c r="Q61" s="22"/>
      <c r="R61" s="47"/>
      <c r="S61" s="22"/>
      <c r="T61" s="47"/>
      <c r="U61" s="22"/>
      <c r="V61" s="47"/>
      <c r="W61" s="22"/>
      <c r="X61" s="2"/>
      <c r="Y61" s="2">
        <f t="shared" si="40"/>
        <v>0</v>
      </c>
      <c r="Z61" s="2">
        <f t="shared" si="41"/>
        <v>0</v>
      </c>
      <c r="AA61" s="2">
        <f t="shared" si="42"/>
        <v>0</v>
      </c>
      <c r="AB61" s="2">
        <f t="shared" si="43"/>
        <v>0</v>
      </c>
    </row>
    <row r="62" spans="1:28" x14ac:dyDescent="0.35">
      <c r="A62" s="10" t="s">
        <v>47</v>
      </c>
      <c r="B62" s="8" t="s">
        <v>39</v>
      </c>
      <c r="C62" s="28"/>
      <c r="D62" s="28">
        <v>8</v>
      </c>
      <c r="E62" s="28"/>
      <c r="F62" s="28"/>
      <c r="G62" s="22">
        <v>216</v>
      </c>
      <c r="H62" s="28"/>
      <c r="I62" s="28"/>
      <c r="J62" s="28"/>
      <c r="K62" s="28"/>
      <c r="L62" s="28"/>
      <c r="M62" s="28">
        <v>216</v>
      </c>
      <c r="N62" s="35"/>
      <c r="O62" s="35"/>
      <c r="P62" s="44"/>
      <c r="Q62" s="28"/>
      <c r="R62" s="46"/>
      <c r="S62" s="28"/>
      <c r="T62" s="46"/>
      <c r="U62" s="28">
        <v>36</v>
      </c>
      <c r="V62" s="46">
        <v>36</v>
      </c>
      <c r="W62" s="28">
        <v>144</v>
      </c>
      <c r="X62" s="2"/>
      <c r="Y62" s="2">
        <f t="shared" si="40"/>
        <v>216</v>
      </c>
      <c r="Z62" s="2">
        <f t="shared" si="41"/>
        <v>0</v>
      </c>
      <c r="AA62" s="2">
        <f t="shared" si="42"/>
        <v>216</v>
      </c>
      <c r="AB62" s="2">
        <f t="shared" si="43"/>
        <v>0</v>
      </c>
    </row>
    <row r="63" spans="1:28" x14ac:dyDescent="0.35">
      <c r="A63" s="10"/>
      <c r="B63" s="75" t="s">
        <v>129</v>
      </c>
      <c r="C63" s="28">
        <v>8</v>
      </c>
      <c r="D63" s="28"/>
      <c r="E63" s="28"/>
      <c r="F63" s="28"/>
      <c r="G63" s="22">
        <f t="shared" si="47"/>
        <v>12</v>
      </c>
      <c r="H63" s="28"/>
      <c r="I63" s="28"/>
      <c r="J63" s="28"/>
      <c r="K63" s="28"/>
      <c r="L63" s="28"/>
      <c r="M63" s="28"/>
      <c r="N63" s="35"/>
      <c r="O63" s="35">
        <v>12</v>
      </c>
      <c r="P63" s="44"/>
      <c r="Q63" s="28"/>
      <c r="R63" s="46"/>
      <c r="S63" s="28"/>
      <c r="T63" s="46"/>
      <c r="U63" s="28"/>
      <c r="V63" s="46"/>
      <c r="W63" s="28">
        <v>12</v>
      </c>
      <c r="X63" s="2"/>
      <c r="Y63" s="2">
        <f t="shared" si="40"/>
        <v>12</v>
      </c>
      <c r="Z63" s="2">
        <f t="shared" si="41"/>
        <v>0</v>
      </c>
      <c r="AA63" s="2">
        <f t="shared" si="42"/>
        <v>12</v>
      </c>
      <c r="AB63" s="2">
        <f t="shared" si="43"/>
        <v>0</v>
      </c>
    </row>
    <row r="64" spans="1:28" ht="12.75" customHeight="1" x14ac:dyDescent="0.35">
      <c r="A64" s="55" t="s">
        <v>48</v>
      </c>
      <c r="B64" s="56" t="s">
        <v>74</v>
      </c>
      <c r="C64" s="57"/>
      <c r="D64" s="57"/>
      <c r="E64" s="58"/>
      <c r="F64" s="58"/>
      <c r="G64" s="58">
        <f>SUM(G65:G68)</f>
        <v>144</v>
      </c>
      <c r="H64" s="58">
        <f t="shared" ref="H64:W64" si="48">SUM(H65:H68)</f>
        <v>0</v>
      </c>
      <c r="I64" s="58">
        <f t="shared" si="48"/>
        <v>94</v>
      </c>
      <c r="J64" s="58">
        <f t="shared" si="48"/>
        <v>58</v>
      </c>
      <c r="K64" s="58">
        <f t="shared" si="48"/>
        <v>36</v>
      </c>
      <c r="L64" s="58">
        <f t="shared" si="48"/>
        <v>0</v>
      </c>
      <c r="M64" s="58">
        <f t="shared" si="48"/>
        <v>36</v>
      </c>
      <c r="N64" s="58">
        <f t="shared" si="48"/>
        <v>0</v>
      </c>
      <c r="O64" s="58">
        <f t="shared" si="48"/>
        <v>14</v>
      </c>
      <c r="P64" s="58">
        <f t="shared" si="48"/>
        <v>0</v>
      </c>
      <c r="Q64" s="58">
        <f t="shared" si="48"/>
        <v>0</v>
      </c>
      <c r="R64" s="58">
        <f t="shared" si="48"/>
        <v>0</v>
      </c>
      <c r="S64" s="58">
        <f t="shared" si="48"/>
        <v>0</v>
      </c>
      <c r="T64" s="58">
        <f t="shared" si="48"/>
        <v>46</v>
      </c>
      <c r="U64" s="58">
        <f t="shared" si="48"/>
        <v>98</v>
      </c>
      <c r="V64" s="58">
        <f t="shared" si="48"/>
        <v>0</v>
      </c>
      <c r="W64" s="58">
        <f t="shared" si="48"/>
        <v>0</v>
      </c>
      <c r="X64" s="2"/>
      <c r="Y64" s="2">
        <f t="shared" si="40"/>
        <v>144</v>
      </c>
      <c r="Z64" s="2">
        <f t="shared" si="41"/>
        <v>0</v>
      </c>
      <c r="AA64" s="2">
        <f t="shared" si="42"/>
        <v>144</v>
      </c>
      <c r="AB64" s="2">
        <f t="shared" si="43"/>
        <v>0</v>
      </c>
    </row>
    <row r="65" spans="1:28" ht="15" customHeight="1" x14ac:dyDescent="0.35">
      <c r="A65" s="10" t="s">
        <v>49</v>
      </c>
      <c r="B65" s="3" t="s">
        <v>126</v>
      </c>
      <c r="C65" s="28"/>
      <c r="D65" s="28">
        <v>6</v>
      </c>
      <c r="E65" s="22"/>
      <c r="F65" s="22"/>
      <c r="G65" s="22">
        <f>H65+I65+M65+N65+O65</f>
        <v>96</v>
      </c>
      <c r="H65" s="22"/>
      <c r="I65" s="22">
        <f>SUM(J65:L65)</f>
        <v>94</v>
      </c>
      <c r="J65" s="22">
        <v>58</v>
      </c>
      <c r="K65" s="22">
        <v>36</v>
      </c>
      <c r="L65" s="22">
        <v>0</v>
      </c>
      <c r="M65" s="22"/>
      <c r="N65" s="33"/>
      <c r="O65" s="33">
        <v>2</v>
      </c>
      <c r="P65" s="45"/>
      <c r="Q65" s="22"/>
      <c r="R65" s="47"/>
      <c r="S65" s="22"/>
      <c r="T65" s="47">
        <v>46</v>
      </c>
      <c r="U65" s="22">
        <v>50</v>
      </c>
      <c r="V65" s="47"/>
      <c r="W65" s="22"/>
      <c r="X65" s="2"/>
      <c r="Y65" s="2">
        <f t="shared" si="40"/>
        <v>96</v>
      </c>
      <c r="Z65" s="2">
        <f t="shared" si="41"/>
        <v>0</v>
      </c>
      <c r="AA65" s="2">
        <f t="shared" si="42"/>
        <v>96</v>
      </c>
      <c r="AB65" s="2">
        <f t="shared" si="43"/>
        <v>0</v>
      </c>
    </row>
    <row r="66" spans="1:28" ht="4.5" customHeight="1" x14ac:dyDescent="0.35">
      <c r="A66" s="10"/>
      <c r="B66" s="3"/>
      <c r="C66" s="28"/>
      <c r="D66" s="28"/>
      <c r="E66" s="22"/>
      <c r="F66" s="22"/>
      <c r="G66" s="22"/>
      <c r="H66" s="22"/>
      <c r="I66" s="22"/>
      <c r="J66" s="22"/>
      <c r="K66" s="22"/>
      <c r="L66" s="22"/>
      <c r="M66" s="22"/>
      <c r="N66" s="33"/>
      <c r="O66" s="33"/>
      <c r="P66" s="45"/>
      <c r="Q66" s="22"/>
      <c r="R66" s="47"/>
      <c r="S66" s="22"/>
      <c r="T66" s="47"/>
      <c r="U66" s="22"/>
      <c r="V66" s="47"/>
      <c r="W66" s="22"/>
      <c r="X66" s="2"/>
      <c r="Y66" s="2">
        <f t="shared" si="40"/>
        <v>0</v>
      </c>
      <c r="Z66" s="2">
        <f t="shared" si="41"/>
        <v>0</v>
      </c>
      <c r="AA66" s="2">
        <f t="shared" si="42"/>
        <v>0</v>
      </c>
      <c r="AB66" s="2">
        <f t="shared" si="43"/>
        <v>0</v>
      </c>
    </row>
    <row r="67" spans="1:28" x14ac:dyDescent="0.35">
      <c r="A67" s="10" t="s">
        <v>75</v>
      </c>
      <c r="B67" s="8" t="s">
        <v>39</v>
      </c>
      <c r="C67" s="28"/>
      <c r="D67" s="28">
        <v>6</v>
      </c>
      <c r="E67" s="28"/>
      <c r="F67" s="28"/>
      <c r="G67" s="22">
        <f t="shared" ref="G67:G68" si="49">H67+I67+M67+N67+O67</f>
        <v>36</v>
      </c>
      <c r="H67" s="28"/>
      <c r="I67" s="28"/>
      <c r="J67" s="28"/>
      <c r="K67" s="28"/>
      <c r="L67" s="28"/>
      <c r="M67" s="28">
        <v>36</v>
      </c>
      <c r="N67" s="35"/>
      <c r="O67" s="35"/>
      <c r="P67" s="44"/>
      <c r="Q67" s="28"/>
      <c r="R67" s="46"/>
      <c r="S67" s="28"/>
      <c r="T67" s="46"/>
      <c r="U67" s="28">
        <v>36</v>
      </c>
      <c r="V67" s="46"/>
      <c r="W67" s="28"/>
      <c r="X67" s="2"/>
      <c r="Y67" s="2">
        <f t="shared" si="40"/>
        <v>36</v>
      </c>
      <c r="Z67" s="2">
        <f t="shared" si="41"/>
        <v>0</v>
      </c>
      <c r="AA67" s="2">
        <f t="shared" si="42"/>
        <v>36</v>
      </c>
      <c r="AB67" s="2">
        <f t="shared" si="43"/>
        <v>0</v>
      </c>
    </row>
    <row r="68" spans="1:28" x14ac:dyDescent="0.35">
      <c r="A68" s="10"/>
      <c r="B68" s="75" t="s">
        <v>129</v>
      </c>
      <c r="C68" s="28">
        <v>6</v>
      </c>
      <c r="D68" s="28"/>
      <c r="E68" s="28"/>
      <c r="F68" s="28"/>
      <c r="G68" s="22">
        <f t="shared" si="49"/>
        <v>12</v>
      </c>
      <c r="H68" s="28"/>
      <c r="I68" s="28"/>
      <c r="J68" s="28"/>
      <c r="K68" s="28"/>
      <c r="L68" s="28"/>
      <c r="M68" s="28"/>
      <c r="N68" s="35"/>
      <c r="O68" s="35">
        <v>12</v>
      </c>
      <c r="P68" s="44"/>
      <c r="Q68" s="28"/>
      <c r="R68" s="46"/>
      <c r="S68" s="28"/>
      <c r="T68" s="46"/>
      <c r="U68" s="28">
        <v>12</v>
      </c>
      <c r="V68" s="46"/>
      <c r="W68" s="28"/>
      <c r="X68" s="2"/>
      <c r="Y68" s="2">
        <f t="shared" si="40"/>
        <v>12</v>
      </c>
      <c r="Z68" s="2">
        <f t="shared" si="41"/>
        <v>0</v>
      </c>
      <c r="AA68" s="2">
        <f t="shared" si="42"/>
        <v>12</v>
      </c>
      <c r="AB68" s="2">
        <f t="shared" si="43"/>
        <v>0</v>
      </c>
    </row>
    <row r="69" spans="1:28" ht="49.5" customHeight="1" x14ac:dyDescent="0.35">
      <c r="A69" s="55" t="s">
        <v>51</v>
      </c>
      <c r="B69" s="56" t="s">
        <v>177</v>
      </c>
      <c r="C69" s="58"/>
      <c r="D69" s="58"/>
      <c r="E69" s="58"/>
      <c r="F69" s="58"/>
      <c r="G69" s="58">
        <f>G70+G71+G73</f>
        <v>188</v>
      </c>
      <c r="H69" s="58">
        <f t="shared" ref="H69:W69" si="50">H70+H71+H73</f>
        <v>0</v>
      </c>
      <c r="I69" s="58">
        <f t="shared" si="50"/>
        <v>56</v>
      </c>
      <c r="J69" s="58">
        <f t="shared" si="50"/>
        <v>12</v>
      </c>
      <c r="K69" s="58">
        <f t="shared" si="50"/>
        <v>44</v>
      </c>
      <c r="L69" s="58">
        <f t="shared" si="50"/>
        <v>0</v>
      </c>
      <c r="M69" s="58">
        <f t="shared" si="50"/>
        <v>108</v>
      </c>
      <c r="N69" s="58">
        <f t="shared" si="50"/>
        <v>0</v>
      </c>
      <c r="O69" s="58">
        <f t="shared" si="50"/>
        <v>24</v>
      </c>
      <c r="P69" s="58">
        <f t="shared" si="50"/>
        <v>0</v>
      </c>
      <c r="Q69" s="58">
        <f t="shared" si="50"/>
        <v>0</v>
      </c>
      <c r="R69" s="58">
        <f t="shared" si="50"/>
        <v>0</v>
      </c>
      <c r="S69" s="58">
        <f t="shared" si="50"/>
        <v>188</v>
      </c>
      <c r="T69" s="58">
        <f t="shared" si="50"/>
        <v>0</v>
      </c>
      <c r="U69" s="58">
        <f t="shared" si="50"/>
        <v>0</v>
      </c>
      <c r="V69" s="58">
        <f t="shared" si="50"/>
        <v>0</v>
      </c>
      <c r="W69" s="58">
        <f t="shared" si="50"/>
        <v>0</v>
      </c>
      <c r="X69" s="2"/>
      <c r="Y69" s="2">
        <f t="shared" si="40"/>
        <v>188</v>
      </c>
      <c r="Z69" s="2">
        <f t="shared" si="41"/>
        <v>0</v>
      </c>
      <c r="AA69" s="2">
        <f t="shared" si="42"/>
        <v>188</v>
      </c>
      <c r="AB69" s="2">
        <f t="shared" si="43"/>
        <v>0</v>
      </c>
    </row>
    <row r="70" spans="1:28" ht="16.5" customHeight="1" x14ac:dyDescent="0.35">
      <c r="A70" s="10" t="s">
        <v>52</v>
      </c>
      <c r="B70" s="8" t="s">
        <v>76</v>
      </c>
      <c r="C70" s="28">
        <v>4</v>
      </c>
      <c r="D70" s="28"/>
      <c r="E70" s="28"/>
      <c r="F70" s="28"/>
      <c r="G70" s="28">
        <f>H70+I70+M70+O70+N70</f>
        <v>68</v>
      </c>
      <c r="H70" s="28"/>
      <c r="I70" s="28">
        <f>SUM(J70:L70)</f>
        <v>56</v>
      </c>
      <c r="J70" s="28">
        <v>12</v>
      </c>
      <c r="K70" s="28">
        <v>44</v>
      </c>
      <c r="L70" s="28">
        <v>0</v>
      </c>
      <c r="M70" s="28"/>
      <c r="N70" s="35"/>
      <c r="O70" s="35">
        <v>12</v>
      </c>
      <c r="P70" s="44"/>
      <c r="Q70" s="28"/>
      <c r="R70" s="46"/>
      <c r="S70" s="28">
        <v>68</v>
      </c>
      <c r="T70" s="46"/>
      <c r="U70" s="28"/>
      <c r="V70" s="46"/>
      <c r="W70" s="28"/>
      <c r="X70" s="2"/>
      <c r="Y70" s="2">
        <f t="shared" si="40"/>
        <v>68</v>
      </c>
      <c r="Z70" s="2">
        <f t="shared" si="41"/>
        <v>0</v>
      </c>
      <c r="AA70" s="2">
        <f t="shared" si="42"/>
        <v>68</v>
      </c>
      <c r="AB70" s="2">
        <f t="shared" si="43"/>
        <v>0</v>
      </c>
    </row>
    <row r="71" spans="1:28" ht="18" customHeight="1" x14ac:dyDescent="0.35">
      <c r="A71" s="10" t="s">
        <v>95</v>
      </c>
      <c r="B71" s="8" t="s">
        <v>50</v>
      </c>
      <c r="C71" s="28"/>
      <c r="D71" s="28">
        <v>4</v>
      </c>
      <c r="E71" s="28"/>
      <c r="F71" s="28"/>
      <c r="G71" s="28">
        <f t="shared" ref="G71:G73" si="51">H71+I71+M71+O71+N71</f>
        <v>108</v>
      </c>
      <c r="H71" s="28"/>
      <c r="I71" s="28"/>
      <c r="J71" s="28"/>
      <c r="K71" s="28"/>
      <c r="L71" s="28"/>
      <c r="M71" s="28">
        <v>108</v>
      </c>
      <c r="N71" s="35"/>
      <c r="O71" s="35"/>
      <c r="P71" s="44"/>
      <c r="Q71" s="28"/>
      <c r="R71" s="46"/>
      <c r="S71" s="28">
        <v>108</v>
      </c>
      <c r="T71" s="46"/>
      <c r="U71" s="28"/>
      <c r="V71" s="46"/>
      <c r="W71" s="28"/>
      <c r="X71" s="2"/>
      <c r="Y71" s="2">
        <f t="shared" si="40"/>
        <v>108</v>
      </c>
      <c r="Z71" s="2">
        <f t="shared" si="41"/>
        <v>0</v>
      </c>
      <c r="AA71" s="2">
        <f t="shared" si="42"/>
        <v>108</v>
      </c>
      <c r="AB71" s="2">
        <f t="shared" si="43"/>
        <v>0</v>
      </c>
    </row>
    <row r="72" spans="1:28" ht="5.5" customHeight="1" x14ac:dyDescent="0.35">
      <c r="A72" s="10"/>
      <c r="B72" s="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5"/>
      <c r="O72" s="35"/>
      <c r="P72" s="44"/>
      <c r="Q72" s="28"/>
      <c r="R72" s="46"/>
      <c r="S72" s="28"/>
      <c r="T72" s="46"/>
      <c r="U72" s="28"/>
      <c r="V72" s="46"/>
      <c r="W72" s="28"/>
      <c r="X72" s="2"/>
      <c r="Y72" s="2">
        <f t="shared" si="40"/>
        <v>0</v>
      </c>
      <c r="Z72" s="2">
        <f t="shared" si="41"/>
        <v>0</v>
      </c>
      <c r="AA72" s="2">
        <f t="shared" si="42"/>
        <v>0</v>
      </c>
      <c r="AB72" s="2">
        <f t="shared" si="43"/>
        <v>0</v>
      </c>
    </row>
    <row r="73" spans="1:28" ht="18" customHeight="1" x14ac:dyDescent="0.35">
      <c r="A73" s="10"/>
      <c r="B73" s="75" t="s">
        <v>192</v>
      </c>
      <c r="C73" s="28">
        <v>4</v>
      </c>
      <c r="D73" s="28"/>
      <c r="E73" s="28"/>
      <c r="F73" s="28"/>
      <c r="G73" s="28">
        <f t="shared" si="51"/>
        <v>12</v>
      </c>
      <c r="H73" s="28"/>
      <c r="I73" s="28"/>
      <c r="J73" s="28"/>
      <c r="K73" s="28"/>
      <c r="L73" s="28"/>
      <c r="M73" s="28"/>
      <c r="N73" s="35"/>
      <c r="O73" s="35">
        <v>12</v>
      </c>
      <c r="P73" s="44"/>
      <c r="Q73" s="28"/>
      <c r="R73" s="46"/>
      <c r="S73" s="28">
        <v>12</v>
      </c>
      <c r="T73" s="46"/>
      <c r="U73" s="28"/>
      <c r="V73" s="46"/>
      <c r="W73" s="28"/>
      <c r="X73" s="2"/>
      <c r="Y73" s="2">
        <f t="shared" si="40"/>
        <v>12</v>
      </c>
      <c r="Z73" s="2">
        <f t="shared" si="41"/>
        <v>0</v>
      </c>
      <c r="AA73" s="2">
        <f t="shared" si="42"/>
        <v>12</v>
      </c>
      <c r="AB73" s="2">
        <f t="shared" si="43"/>
        <v>0</v>
      </c>
    </row>
    <row r="74" spans="1:28" ht="24" customHeight="1" x14ac:dyDescent="0.35">
      <c r="A74" s="55" t="s">
        <v>189</v>
      </c>
      <c r="B74" s="56" t="s">
        <v>180</v>
      </c>
      <c r="C74" s="58"/>
      <c r="D74" s="58"/>
      <c r="E74" s="58"/>
      <c r="F74" s="58"/>
      <c r="G74" s="58">
        <f>SUM(G75:G78)</f>
        <v>262</v>
      </c>
      <c r="H74" s="58">
        <f t="shared" ref="H74:W74" si="52">SUM(H75:H78)</f>
        <v>0</v>
      </c>
      <c r="I74" s="58">
        <f t="shared" si="52"/>
        <v>130</v>
      </c>
      <c r="J74" s="58">
        <f t="shared" si="52"/>
        <v>16</v>
      </c>
      <c r="K74" s="58">
        <f t="shared" si="52"/>
        <v>114</v>
      </c>
      <c r="L74" s="58">
        <f t="shared" si="52"/>
        <v>0</v>
      </c>
      <c r="M74" s="58">
        <f t="shared" si="52"/>
        <v>108</v>
      </c>
      <c r="N74" s="58">
        <f t="shared" si="52"/>
        <v>0</v>
      </c>
      <c r="O74" s="58">
        <f t="shared" si="52"/>
        <v>24</v>
      </c>
      <c r="P74" s="58">
        <f t="shared" si="52"/>
        <v>0</v>
      </c>
      <c r="Q74" s="58">
        <f t="shared" si="52"/>
        <v>0</v>
      </c>
      <c r="R74" s="58">
        <f t="shared" si="52"/>
        <v>0</v>
      </c>
      <c r="S74" s="58">
        <f t="shared" si="52"/>
        <v>0</v>
      </c>
      <c r="T74" s="58">
        <f t="shared" si="52"/>
        <v>36</v>
      </c>
      <c r="U74" s="58">
        <f t="shared" si="52"/>
        <v>76</v>
      </c>
      <c r="V74" s="58">
        <f t="shared" si="52"/>
        <v>102</v>
      </c>
      <c r="W74" s="58">
        <f t="shared" si="52"/>
        <v>48</v>
      </c>
      <c r="X74" s="2"/>
      <c r="Y74" s="2">
        <f t="shared" ref="Y74:Y89" si="53">SUM(H74:I74,M74:O74)</f>
        <v>262</v>
      </c>
      <c r="Z74" s="2">
        <f t="shared" ref="Z74:Z89" si="54">G74-Y74</f>
        <v>0</v>
      </c>
      <c r="AA74" s="2">
        <f t="shared" ref="AA74:AA89" si="55">SUM(P74:W74)+H74</f>
        <v>262</v>
      </c>
      <c r="AB74" s="2">
        <f t="shared" ref="AB74:AB89" si="56">G74-AA74</f>
        <v>0</v>
      </c>
    </row>
    <row r="75" spans="1:28" ht="17.25" customHeight="1" x14ac:dyDescent="0.35">
      <c r="A75" s="10" t="s">
        <v>55</v>
      </c>
      <c r="B75" s="3" t="s">
        <v>181</v>
      </c>
      <c r="C75" s="28">
        <v>8</v>
      </c>
      <c r="D75" s="28"/>
      <c r="E75" s="22"/>
      <c r="F75" s="22"/>
      <c r="G75" s="22">
        <f>H75+I75+O75+M75+N75</f>
        <v>142</v>
      </c>
      <c r="H75" s="22"/>
      <c r="I75" s="22">
        <f>SUM(J75:L75)</f>
        <v>130</v>
      </c>
      <c r="J75" s="22">
        <v>16</v>
      </c>
      <c r="K75" s="22">
        <v>114</v>
      </c>
      <c r="L75" s="22">
        <v>0</v>
      </c>
      <c r="M75" s="22"/>
      <c r="N75" s="33"/>
      <c r="O75" s="33">
        <v>12</v>
      </c>
      <c r="P75" s="45"/>
      <c r="Q75" s="22"/>
      <c r="R75" s="47"/>
      <c r="S75" s="22"/>
      <c r="T75" s="47">
        <v>36</v>
      </c>
      <c r="U75" s="22">
        <v>40</v>
      </c>
      <c r="V75" s="47">
        <v>30</v>
      </c>
      <c r="W75" s="22">
        <v>36</v>
      </c>
      <c r="X75" s="2"/>
      <c r="Y75" s="2">
        <f t="shared" si="53"/>
        <v>142</v>
      </c>
      <c r="Z75" s="2">
        <f t="shared" si="54"/>
        <v>0</v>
      </c>
      <c r="AA75" s="2">
        <f t="shared" si="55"/>
        <v>142</v>
      </c>
      <c r="AB75" s="2">
        <f t="shared" si="56"/>
        <v>0</v>
      </c>
    </row>
    <row r="76" spans="1:28" ht="5" customHeight="1" x14ac:dyDescent="0.35">
      <c r="A76" s="10"/>
      <c r="B76" s="8"/>
      <c r="C76" s="28"/>
      <c r="D76" s="28"/>
      <c r="E76" s="28"/>
      <c r="F76" s="28"/>
      <c r="G76" s="22">
        <f t="shared" ref="G76:G78" si="57">H76+I76+O76+M76+N76</f>
        <v>0</v>
      </c>
      <c r="H76" s="28"/>
      <c r="I76" s="28"/>
      <c r="J76" s="28"/>
      <c r="K76" s="28"/>
      <c r="L76" s="28"/>
      <c r="M76" s="28"/>
      <c r="N76" s="35"/>
      <c r="O76" s="35"/>
      <c r="P76" s="44"/>
      <c r="Q76" s="28"/>
      <c r="R76" s="46"/>
      <c r="S76" s="28"/>
      <c r="T76" s="46"/>
      <c r="U76" s="28"/>
      <c r="V76" s="46"/>
      <c r="W76" s="28"/>
      <c r="X76" s="2"/>
      <c r="Y76" s="2">
        <f t="shared" si="53"/>
        <v>0</v>
      </c>
      <c r="Z76" s="2">
        <f t="shared" si="54"/>
        <v>0</v>
      </c>
      <c r="AA76" s="2">
        <f t="shared" si="55"/>
        <v>0</v>
      </c>
      <c r="AB76" s="2">
        <f t="shared" si="56"/>
        <v>0</v>
      </c>
    </row>
    <row r="77" spans="1:28" x14ac:dyDescent="0.35">
      <c r="A77" s="10" t="s">
        <v>182</v>
      </c>
      <c r="B77" s="8" t="s">
        <v>39</v>
      </c>
      <c r="C77" s="28"/>
      <c r="D77" s="28">
        <v>7</v>
      </c>
      <c r="E77" s="28"/>
      <c r="F77" s="28"/>
      <c r="G77" s="22">
        <f t="shared" si="57"/>
        <v>108</v>
      </c>
      <c r="H77" s="28"/>
      <c r="I77" s="28"/>
      <c r="J77" s="28"/>
      <c r="K77" s="28"/>
      <c r="L77" s="28"/>
      <c r="M77" s="28">
        <v>108</v>
      </c>
      <c r="N77" s="35"/>
      <c r="O77" s="35"/>
      <c r="P77" s="44"/>
      <c r="Q77" s="28"/>
      <c r="R77" s="46"/>
      <c r="S77" s="28"/>
      <c r="T77" s="46"/>
      <c r="U77" s="28">
        <v>36</v>
      </c>
      <c r="V77" s="46">
        <v>72</v>
      </c>
      <c r="W77" s="28"/>
      <c r="X77" s="2"/>
      <c r="Y77" s="2">
        <f t="shared" si="53"/>
        <v>108</v>
      </c>
      <c r="Z77" s="2">
        <f t="shared" si="54"/>
        <v>0</v>
      </c>
      <c r="AA77" s="2">
        <f t="shared" si="55"/>
        <v>108</v>
      </c>
      <c r="AB77" s="2">
        <f t="shared" si="56"/>
        <v>0</v>
      </c>
    </row>
    <row r="78" spans="1:28" x14ac:dyDescent="0.35">
      <c r="A78" s="10"/>
      <c r="B78" s="75" t="s">
        <v>129</v>
      </c>
      <c r="C78" s="28">
        <v>8</v>
      </c>
      <c r="D78" s="28"/>
      <c r="E78" s="28"/>
      <c r="F78" s="28"/>
      <c r="G78" s="22">
        <f t="shared" si="57"/>
        <v>12</v>
      </c>
      <c r="H78" s="28"/>
      <c r="I78" s="28"/>
      <c r="J78" s="28"/>
      <c r="K78" s="28"/>
      <c r="L78" s="28"/>
      <c r="M78" s="28"/>
      <c r="N78" s="35"/>
      <c r="O78" s="35">
        <v>12</v>
      </c>
      <c r="P78" s="44"/>
      <c r="Q78" s="28"/>
      <c r="R78" s="46"/>
      <c r="S78" s="28"/>
      <c r="T78" s="46"/>
      <c r="U78" s="28"/>
      <c r="V78" s="46"/>
      <c r="W78" s="28">
        <v>12</v>
      </c>
      <c r="X78" s="2"/>
      <c r="Y78" s="2">
        <f t="shared" si="53"/>
        <v>12</v>
      </c>
      <c r="Z78" s="2">
        <f t="shared" si="54"/>
        <v>0</v>
      </c>
      <c r="AA78" s="2">
        <f t="shared" si="55"/>
        <v>12</v>
      </c>
      <c r="AB78" s="2">
        <f t="shared" si="56"/>
        <v>0</v>
      </c>
    </row>
    <row r="79" spans="1:28" x14ac:dyDescent="0.35">
      <c r="A79" s="55" t="s">
        <v>190</v>
      </c>
      <c r="B79" s="56" t="s">
        <v>179</v>
      </c>
      <c r="C79" s="57"/>
      <c r="D79" s="57"/>
      <c r="E79" s="57"/>
      <c r="F79" s="57"/>
      <c r="G79" s="57">
        <f>SUM(G80:G84)</f>
        <v>184</v>
      </c>
      <c r="H79" s="57">
        <f t="shared" ref="H79:W79" si="58">SUM(H80:H84)</f>
        <v>18</v>
      </c>
      <c r="I79" s="57">
        <f t="shared" si="58"/>
        <v>114</v>
      </c>
      <c r="J79" s="57">
        <f t="shared" si="58"/>
        <v>72</v>
      </c>
      <c r="K79" s="57">
        <f t="shared" si="58"/>
        <v>42</v>
      </c>
      <c r="L79" s="57">
        <f t="shared" si="58"/>
        <v>0</v>
      </c>
      <c r="M79" s="57">
        <f t="shared" si="58"/>
        <v>36</v>
      </c>
      <c r="N79" s="57">
        <f t="shared" si="58"/>
        <v>0</v>
      </c>
      <c r="O79" s="57">
        <f t="shared" si="58"/>
        <v>16</v>
      </c>
      <c r="P79" s="57">
        <f t="shared" si="58"/>
        <v>0</v>
      </c>
      <c r="Q79" s="57">
        <f t="shared" si="58"/>
        <v>0</v>
      </c>
      <c r="R79" s="57">
        <f t="shared" si="58"/>
        <v>0</v>
      </c>
      <c r="S79" s="57">
        <f t="shared" si="58"/>
        <v>0</v>
      </c>
      <c r="T79" s="57">
        <f t="shared" si="58"/>
        <v>0</v>
      </c>
      <c r="U79" s="57">
        <f t="shared" si="58"/>
        <v>166</v>
      </c>
      <c r="V79" s="57">
        <f t="shared" si="58"/>
        <v>0</v>
      </c>
      <c r="W79" s="57">
        <f t="shared" si="58"/>
        <v>0</v>
      </c>
      <c r="X79" s="2"/>
      <c r="Y79" s="2">
        <f t="shared" si="53"/>
        <v>184</v>
      </c>
      <c r="Z79" s="2">
        <f t="shared" si="54"/>
        <v>0</v>
      </c>
      <c r="AA79" s="2">
        <f t="shared" si="55"/>
        <v>184</v>
      </c>
      <c r="AB79" s="2">
        <f t="shared" si="56"/>
        <v>0</v>
      </c>
    </row>
    <row r="80" spans="1:28" x14ac:dyDescent="0.35">
      <c r="A80" s="10" t="s">
        <v>78</v>
      </c>
      <c r="B80" s="3" t="s">
        <v>53</v>
      </c>
      <c r="C80" s="28"/>
      <c r="D80" s="126">
        <v>6</v>
      </c>
      <c r="E80" s="40"/>
      <c r="F80" s="28"/>
      <c r="G80" s="28">
        <f>H80+I80+O80+M80+N80</f>
        <v>62</v>
      </c>
      <c r="H80" s="28">
        <v>6</v>
      </c>
      <c r="I80" s="28">
        <f>SUM(J80:L80)</f>
        <v>54</v>
      </c>
      <c r="J80" s="28">
        <v>44</v>
      </c>
      <c r="K80" s="28">
        <v>10</v>
      </c>
      <c r="L80" s="28">
        <v>0</v>
      </c>
      <c r="M80" s="28"/>
      <c r="N80" s="35"/>
      <c r="O80" s="35">
        <v>2</v>
      </c>
      <c r="P80" s="44"/>
      <c r="Q80" s="28"/>
      <c r="R80" s="46"/>
      <c r="S80" s="28"/>
      <c r="T80" s="46"/>
      <c r="U80" s="28">
        <v>56</v>
      </c>
      <c r="V80" s="46"/>
      <c r="W80" s="28"/>
      <c r="X80" s="2"/>
      <c r="Y80" s="2">
        <f t="shared" si="53"/>
        <v>62</v>
      </c>
      <c r="Z80" s="2">
        <f t="shared" si="54"/>
        <v>0</v>
      </c>
      <c r="AA80" s="2">
        <f t="shared" si="55"/>
        <v>62</v>
      </c>
      <c r="AB80" s="2">
        <f t="shared" si="56"/>
        <v>0</v>
      </c>
    </row>
    <row r="81" spans="1:28" x14ac:dyDescent="0.35">
      <c r="A81" s="10" t="s">
        <v>79</v>
      </c>
      <c r="B81" s="3" t="s">
        <v>54</v>
      </c>
      <c r="C81" s="28"/>
      <c r="D81" s="127"/>
      <c r="E81" s="40"/>
      <c r="F81" s="28"/>
      <c r="G81" s="28">
        <f t="shared" ref="G81:G84" si="59">H81+I81+O81+M81+N81</f>
        <v>74</v>
      </c>
      <c r="H81" s="28">
        <v>12</v>
      </c>
      <c r="I81" s="28">
        <f>SUM(J81:L81)</f>
        <v>60</v>
      </c>
      <c r="J81" s="28">
        <v>28</v>
      </c>
      <c r="K81" s="28">
        <v>32</v>
      </c>
      <c r="L81" s="28">
        <v>0</v>
      </c>
      <c r="M81" s="28"/>
      <c r="N81" s="35"/>
      <c r="O81" s="35">
        <v>2</v>
      </c>
      <c r="P81" s="44"/>
      <c r="Q81" s="28"/>
      <c r="R81" s="46"/>
      <c r="S81" s="28"/>
      <c r="T81" s="46"/>
      <c r="U81" s="28">
        <v>62</v>
      </c>
      <c r="V81" s="46"/>
      <c r="W81" s="28"/>
      <c r="X81" s="2"/>
      <c r="Y81" s="2">
        <f t="shared" si="53"/>
        <v>74</v>
      </c>
      <c r="Z81" s="2">
        <f t="shared" si="54"/>
        <v>0</v>
      </c>
      <c r="AA81" s="2">
        <f t="shared" si="55"/>
        <v>74</v>
      </c>
      <c r="AB81" s="2">
        <f t="shared" si="56"/>
        <v>0</v>
      </c>
    </row>
    <row r="82" spans="1:28" x14ac:dyDescent="0.35">
      <c r="A82" s="10" t="s">
        <v>80</v>
      </c>
      <c r="B82" s="3" t="s">
        <v>77</v>
      </c>
      <c r="C82" s="28"/>
      <c r="D82" s="28">
        <v>6</v>
      </c>
      <c r="E82" s="28"/>
      <c r="F82" s="28"/>
      <c r="G82" s="28">
        <f t="shared" si="59"/>
        <v>36</v>
      </c>
      <c r="H82" s="28"/>
      <c r="I82" s="28"/>
      <c r="J82" s="28"/>
      <c r="K82" s="28"/>
      <c r="L82" s="28"/>
      <c r="M82" s="28">
        <v>36</v>
      </c>
      <c r="N82" s="35"/>
      <c r="O82" s="35"/>
      <c r="P82" s="44"/>
      <c r="Q82" s="28"/>
      <c r="R82" s="46"/>
      <c r="S82" s="28"/>
      <c r="T82" s="46"/>
      <c r="U82" s="28">
        <v>36</v>
      </c>
      <c r="V82" s="46"/>
      <c r="W82" s="28"/>
      <c r="X82" s="2"/>
      <c r="Y82" s="2">
        <f t="shared" si="53"/>
        <v>36</v>
      </c>
      <c r="Z82" s="2">
        <f t="shared" si="54"/>
        <v>0</v>
      </c>
      <c r="AA82" s="2">
        <f t="shared" si="55"/>
        <v>36</v>
      </c>
      <c r="AB82" s="2">
        <f t="shared" si="56"/>
        <v>0</v>
      </c>
    </row>
    <row r="83" spans="1:28" x14ac:dyDescent="0.35">
      <c r="A83" s="10" t="s">
        <v>82</v>
      </c>
      <c r="B83" s="88" t="s">
        <v>39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35"/>
      <c r="O83" s="35"/>
      <c r="P83" s="44"/>
      <c r="Q83" s="28"/>
      <c r="R83" s="46"/>
      <c r="S83" s="28"/>
      <c r="T83" s="46"/>
      <c r="U83" s="28">
        <v>0</v>
      </c>
      <c r="V83" s="46"/>
      <c r="W83" s="28"/>
      <c r="X83" s="2"/>
      <c r="Y83" s="2">
        <f t="shared" si="53"/>
        <v>0</v>
      </c>
      <c r="Z83" s="2">
        <f t="shared" si="54"/>
        <v>0</v>
      </c>
      <c r="AA83" s="2">
        <f t="shared" si="55"/>
        <v>0</v>
      </c>
      <c r="AB83" s="2">
        <f t="shared" si="56"/>
        <v>0</v>
      </c>
    </row>
    <row r="84" spans="1:28" x14ac:dyDescent="0.35">
      <c r="A84" s="10"/>
      <c r="B84" s="75" t="s">
        <v>129</v>
      </c>
      <c r="C84" s="28">
        <v>6</v>
      </c>
      <c r="D84" s="28"/>
      <c r="E84" s="28"/>
      <c r="F84" s="28"/>
      <c r="G84" s="28">
        <f t="shared" si="59"/>
        <v>12</v>
      </c>
      <c r="H84" s="28"/>
      <c r="I84" s="28"/>
      <c r="J84" s="28"/>
      <c r="K84" s="28"/>
      <c r="L84" s="28"/>
      <c r="M84" s="28"/>
      <c r="N84" s="35"/>
      <c r="O84" s="35">
        <v>12</v>
      </c>
      <c r="P84" s="44"/>
      <c r="Q84" s="28"/>
      <c r="R84" s="46"/>
      <c r="S84" s="28"/>
      <c r="T84" s="46"/>
      <c r="U84" s="28">
        <v>12</v>
      </c>
      <c r="V84" s="46"/>
      <c r="W84" s="28"/>
      <c r="X84" s="2"/>
      <c r="Y84" s="2">
        <f t="shared" si="53"/>
        <v>12</v>
      </c>
      <c r="Z84" s="2">
        <f t="shared" si="54"/>
        <v>0</v>
      </c>
      <c r="AA84" s="2">
        <f t="shared" si="55"/>
        <v>12</v>
      </c>
      <c r="AB84" s="2">
        <f t="shared" si="56"/>
        <v>0</v>
      </c>
    </row>
    <row r="85" spans="1:28" x14ac:dyDescent="0.35">
      <c r="A85" s="55" t="s">
        <v>191</v>
      </c>
      <c r="B85" s="56" t="s">
        <v>183</v>
      </c>
      <c r="C85" s="57"/>
      <c r="D85" s="57"/>
      <c r="E85" s="57"/>
      <c r="F85" s="57"/>
      <c r="G85" s="57">
        <f>SUM(G86:G89)</f>
        <v>172</v>
      </c>
      <c r="H85" s="57">
        <f t="shared" ref="H85:W85" si="60">SUM(H86:H89)</f>
        <v>0</v>
      </c>
      <c r="I85" s="57">
        <f t="shared" si="60"/>
        <v>50</v>
      </c>
      <c r="J85" s="57">
        <f t="shared" si="60"/>
        <v>6</v>
      </c>
      <c r="K85" s="57">
        <f t="shared" si="60"/>
        <v>44</v>
      </c>
      <c r="L85" s="57">
        <f t="shared" si="60"/>
        <v>0</v>
      </c>
      <c r="M85" s="57">
        <f t="shared" si="60"/>
        <v>108</v>
      </c>
      <c r="N85" s="57">
        <f t="shared" si="60"/>
        <v>0</v>
      </c>
      <c r="O85" s="57">
        <f t="shared" si="60"/>
        <v>14</v>
      </c>
      <c r="P85" s="57">
        <f t="shared" si="60"/>
        <v>0</v>
      </c>
      <c r="Q85" s="57">
        <f t="shared" si="60"/>
        <v>0</v>
      </c>
      <c r="R85" s="57">
        <f t="shared" si="60"/>
        <v>0</v>
      </c>
      <c r="S85" s="57">
        <f t="shared" si="60"/>
        <v>172</v>
      </c>
      <c r="T85" s="57">
        <f t="shared" si="60"/>
        <v>0</v>
      </c>
      <c r="U85" s="57">
        <f t="shared" si="60"/>
        <v>0</v>
      </c>
      <c r="V85" s="57">
        <f t="shared" si="60"/>
        <v>0</v>
      </c>
      <c r="W85" s="57">
        <f t="shared" si="60"/>
        <v>0</v>
      </c>
      <c r="X85" s="2"/>
      <c r="Y85" s="2">
        <f t="shared" si="53"/>
        <v>172</v>
      </c>
      <c r="Z85" s="2">
        <f t="shared" si="54"/>
        <v>0</v>
      </c>
      <c r="AA85" s="2">
        <f t="shared" si="55"/>
        <v>172</v>
      </c>
      <c r="AB85" s="2">
        <f t="shared" si="56"/>
        <v>0</v>
      </c>
    </row>
    <row r="86" spans="1:28" ht="15" customHeight="1" x14ac:dyDescent="0.35">
      <c r="A86" s="10" t="s">
        <v>81</v>
      </c>
      <c r="B86" s="3" t="s">
        <v>184</v>
      </c>
      <c r="C86" s="28"/>
      <c r="D86" s="28">
        <v>4</v>
      </c>
      <c r="E86" s="39"/>
      <c r="F86" s="28"/>
      <c r="G86" s="28">
        <f>O86+N86+M86+H86+I86</f>
        <v>52</v>
      </c>
      <c r="H86" s="28"/>
      <c r="I86" s="28">
        <f>J86+K86</f>
        <v>50</v>
      </c>
      <c r="J86" s="28">
        <v>6</v>
      </c>
      <c r="K86" s="28">
        <v>44</v>
      </c>
      <c r="L86" s="28"/>
      <c r="M86" s="28"/>
      <c r="N86" s="28"/>
      <c r="O86" s="28">
        <v>2</v>
      </c>
      <c r="P86" s="46"/>
      <c r="Q86" s="28"/>
      <c r="R86" s="46"/>
      <c r="S86" s="28">
        <v>52</v>
      </c>
      <c r="T86" s="46"/>
      <c r="U86" s="28"/>
      <c r="V86" s="46"/>
      <c r="W86" s="28"/>
      <c r="X86" s="2"/>
      <c r="Y86" s="2">
        <f t="shared" si="53"/>
        <v>52</v>
      </c>
      <c r="Z86" s="2">
        <f t="shared" si="54"/>
        <v>0</v>
      </c>
      <c r="AA86" s="2">
        <f t="shared" si="55"/>
        <v>52</v>
      </c>
      <c r="AB86" s="2">
        <f t="shared" si="56"/>
        <v>0</v>
      </c>
    </row>
    <row r="87" spans="1:28" x14ac:dyDescent="0.35">
      <c r="A87" s="87" t="s">
        <v>185</v>
      </c>
      <c r="B87" s="88" t="s">
        <v>50</v>
      </c>
      <c r="C87" s="89"/>
      <c r="D87" s="89">
        <v>4</v>
      </c>
      <c r="E87" s="89"/>
      <c r="F87" s="89"/>
      <c r="G87" s="28">
        <f t="shared" ref="G87:G89" si="61">O87+N87+M87+H87+I87</f>
        <v>108</v>
      </c>
      <c r="H87" s="89"/>
      <c r="I87" s="89"/>
      <c r="J87" s="89"/>
      <c r="K87" s="89"/>
      <c r="L87" s="89"/>
      <c r="M87" s="89">
        <v>108</v>
      </c>
      <c r="N87" s="90"/>
      <c r="O87" s="90"/>
      <c r="P87" s="91"/>
      <c r="Q87" s="89"/>
      <c r="R87" s="92"/>
      <c r="S87" s="89">
        <v>108</v>
      </c>
      <c r="T87" s="92"/>
      <c r="U87" s="89"/>
      <c r="V87" s="92"/>
      <c r="W87" s="89"/>
      <c r="X87" s="2"/>
      <c r="Y87" s="2">
        <f t="shared" si="53"/>
        <v>108</v>
      </c>
      <c r="Z87" s="2">
        <f t="shared" si="54"/>
        <v>0</v>
      </c>
      <c r="AA87" s="2">
        <f t="shared" si="55"/>
        <v>108</v>
      </c>
      <c r="AB87" s="2">
        <f t="shared" si="56"/>
        <v>0</v>
      </c>
    </row>
    <row r="88" spans="1:28" x14ac:dyDescent="0.35">
      <c r="A88" s="87" t="s">
        <v>82</v>
      </c>
      <c r="B88" s="88" t="s">
        <v>39</v>
      </c>
      <c r="C88" s="89"/>
      <c r="D88" s="89"/>
      <c r="E88" s="89"/>
      <c r="F88" s="89"/>
      <c r="G88" s="28"/>
      <c r="H88" s="89"/>
      <c r="I88" s="89"/>
      <c r="J88" s="89"/>
      <c r="K88" s="89"/>
      <c r="L88" s="89"/>
      <c r="M88" s="89"/>
      <c r="N88" s="90"/>
      <c r="O88" s="90"/>
      <c r="P88" s="91"/>
      <c r="Q88" s="89"/>
      <c r="R88" s="92"/>
      <c r="S88" s="89"/>
      <c r="T88" s="92"/>
      <c r="U88" s="89"/>
      <c r="V88" s="92"/>
      <c r="W88" s="89"/>
      <c r="X88" s="2"/>
      <c r="Y88" s="2">
        <f t="shared" si="53"/>
        <v>0</v>
      </c>
      <c r="Z88" s="2">
        <f t="shared" si="54"/>
        <v>0</v>
      </c>
      <c r="AA88" s="2">
        <f t="shared" si="55"/>
        <v>0</v>
      </c>
      <c r="AB88" s="2">
        <f t="shared" si="56"/>
        <v>0</v>
      </c>
    </row>
    <row r="89" spans="1:28" ht="12" thickBot="1" x14ac:dyDescent="0.4">
      <c r="A89" s="65"/>
      <c r="B89" s="93" t="s">
        <v>192</v>
      </c>
      <c r="C89" s="66">
        <v>4</v>
      </c>
      <c r="D89" s="66"/>
      <c r="E89" s="66"/>
      <c r="F89" s="66"/>
      <c r="G89" s="28">
        <f t="shared" si="61"/>
        <v>12</v>
      </c>
      <c r="H89" s="66"/>
      <c r="I89" s="66"/>
      <c r="J89" s="66"/>
      <c r="K89" s="66"/>
      <c r="L89" s="66"/>
      <c r="M89" s="66"/>
      <c r="N89" s="66"/>
      <c r="O89" s="66">
        <v>12</v>
      </c>
      <c r="P89" s="67"/>
      <c r="Q89" s="66"/>
      <c r="R89" s="67"/>
      <c r="S89" s="66">
        <v>12</v>
      </c>
      <c r="T89" s="67"/>
      <c r="U89" s="66"/>
      <c r="V89" s="67"/>
      <c r="W89" s="66"/>
      <c r="X89" s="2"/>
      <c r="Y89" s="2">
        <f t="shared" si="53"/>
        <v>12</v>
      </c>
      <c r="Z89" s="2">
        <f t="shared" si="54"/>
        <v>0</v>
      </c>
      <c r="AA89" s="2">
        <f t="shared" si="55"/>
        <v>12</v>
      </c>
      <c r="AB89" s="2">
        <f t="shared" si="56"/>
        <v>0</v>
      </c>
    </row>
    <row r="90" spans="1:28" x14ac:dyDescent="0.35">
      <c r="A90" s="123"/>
      <c r="B90" s="124"/>
      <c r="C90" s="61"/>
      <c r="D90" s="61"/>
      <c r="E90" s="61"/>
      <c r="F90" s="61"/>
      <c r="G90" s="125"/>
      <c r="H90" s="61"/>
      <c r="I90" s="61"/>
      <c r="J90" s="61"/>
      <c r="K90" s="61"/>
      <c r="L90" s="61"/>
      <c r="M90" s="61"/>
      <c r="N90" s="61"/>
      <c r="O90" s="61"/>
      <c r="P90" s="64"/>
      <c r="Q90" s="61"/>
      <c r="R90" s="64"/>
      <c r="S90" s="61"/>
      <c r="T90" s="64"/>
      <c r="U90" s="61"/>
      <c r="V90" s="64"/>
      <c r="W90" s="125"/>
      <c r="X90" s="114"/>
      <c r="Y90" s="114"/>
      <c r="Z90" s="2"/>
    </row>
    <row r="91" spans="1:28" ht="14.25" customHeight="1" x14ac:dyDescent="0.35">
      <c r="A91" s="13"/>
      <c r="B91" s="37" t="s">
        <v>102</v>
      </c>
      <c r="C91" s="61"/>
      <c r="D91" s="61"/>
      <c r="E91" s="61"/>
      <c r="F91" s="61"/>
      <c r="G91" s="113">
        <f>H95</f>
        <v>72</v>
      </c>
      <c r="H91" s="61"/>
      <c r="I91" s="61"/>
      <c r="J91" s="61"/>
      <c r="K91" s="61"/>
      <c r="L91" s="61"/>
      <c r="M91" s="61"/>
      <c r="N91" s="62"/>
      <c r="O91" s="62"/>
      <c r="P91" s="63">
        <v>0</v>
      </c>
      <c r="Q91" s="61">
        <v>2</v>
      </c>
      <c r="R91" s="64">
        <v>8</v>
      </c>
      <c r="S91" s="61">
        <v>8</v>
      </c>
      <c r="T91" s="64">
        <v>12</v>
      </c>
      <c r="U91" s="61">
        <v>26</v>
      </c>
      <c r="V91" s="64">
        <v>14</v>
      </c>
      <c r="W91" s="61">
        <v>2</v>
      </c>
      <c r="X91" s="2">
        <f>SUM(P91:W91)</f>
        <v>72</v>
      </c>
    </row>
    <row r="92" spans="1:28" x14ac:dyDescent="0.35">
      <c r="A92" s="13" t="s">
        <v>56</v>
      </c>
      <c r="B92" s="14" t="s">
        <v>57</v>
      </c>
      <c r="C92" s="20" t="s">
        <v>83</v>
      </c>
      <c r="D92" s="20"/>
      <c r="E92" s="14"/>
      <c r="F92" s="14"/>
      <c r="G92" s="14">
        <f>W92</f>
        <v>216</v>
      </c>
      <c r="H92" s="14"/>
      <c r="I92" s="20"/>
      <c r="J92" s="14"/>
      <c r="K92" s="14"/>
      <c r="L92" s="14"/>
      <c r="M92" s="14"/>
      <c r="N92" s="37"/>
      <c r="O92" s="37"/>
      <c r="P92" s="49"/>
      <c r="Q92" s="8"/>
      <c r="R92" s="53"/>
      <c r="S92" s="11"/>
      <c r="T92" s="53"/>
      <c r="U92" s="11"/>
      <c r="V92" s="53"/>
      <c r="W92" s="11">
        <v>216</v>
      </c>
      <c r="X92" s="2">
        <f t="shared" ref="X92:X98" si="62">SUM(P92:W92)</f>
        <v>216</v>
      </c>
    </row>
    <row r="93" spans="1:28" x14ac:dyDescent="0.35">
      <c r="A93" s="13"/>
      <c r="B93" s="8"/>
      <c r="C93" s="21"/>
      <c r="D93" s="21"/>
      <c r="E93" s="14"/>
      <c r="F93" s="14"/>
      <c r="G93" s="14"/>
      <c r="H93" s="14"/>
      <c r="I93" s="21"/>
      <c r="J93" s="14"/>
      <c r="K93" s="14"/>
      <c r="L93" s="14"/>
      <c r="M93" s="14"/>
      <c r="N93" s="37"/>
      <c r="O93" s="37"/>
      <c r="P93" s="48"/>
      <c r="Q93" s="15"/>
      <c r="R93" s="52"/>
      <c r="S93" s="15"/>
      <c r="T93" s="52"/>
      <c r="U93" s="15"/>
      <c r="V93" s="52"/>
      <c r="W93" s="11"/>
      <c r="X93" s="2">
        <f t="shared" si="62"/>
        <v>0</v>
      </c>
    </row>
    <row r="94" spans="1:28" x14ac:dyDescent="0.35">
      <c r="A94" s="83"/>
      <c r="B94" s="8"/>
      <c r="C94" s="21"/>
      <c r="D94" s="21"/>
      <c r="E94" s="14"/>
      <c r="F94" s="14"/>
      <c r="H94" s="14"/>
      <c r="I94" s="21"/>
      <c r="J94" s="14"/>
      <c r="K94" s="14"/>
      <c r="L94" s="14"/>
      <c r="M94" s="14"/>
      <c r="N94" s="37"/>
      <c r="O94" s="37"/>
      <c r="P94" s="48"/>
      <c r="Q94" s="15"/>
      <c r="R94" s="52"/>
      <c r="S94" s="15"/>
      <c r="T94" s="52"/>
      <c r="U94" s="15"/>
      <c r="V94" s="52"/>
      <c r="W94" s="11"/>
      <c r="X94" s="2">
        <f t="shared" si="62"/>
        <v>0</v>
      </c>
    </row>
    <row r="95" spans="1:28" x14ac:dyDescent="0.35">
      <c r="A95" s="13"/>
      <c r="B95" s="105" t="s">
        <v>186</v>
      </c>
      <c r="C95" s="21"/>
      <c r="D95" s="21"/>
      <c r="E95" s="14"/>
      <c r="F95" s="14"/>
      <c r="G95" s="41">
        <f>SUM(G92,G41,G32,G28,G22,G7,G90)</f>
        <v>5940</v>
      </c>
      <c r="H95" s="41">
        <f t="shared" ref="H95:O95" si="63">SUM(H92,H41,H32,H28,H22,H7)</f>
        <v>72</v>
      </c>
      <c r="I95" s="41">
        <f t="shared" si="63"/>
        <v>4224</v>
      </c>
      <c r="J95" s="41">
        <f t="shared" si="63"/>
        <v>1526</v>
      </c>
      <c r="K95" s="41">
        <f t="shared" si="63"/>
        <v>2450</v>
      </c>
      <c r="L95" s="41">
        <f t="shared" si="63"/>
        <v>248</v>
      </c>
      <c r="M95" s="41">
        <f t="shared" si="63"/>
        <v>1116</v>
      </c>
      <c r="N95" s="41">
        <f t="shared" si="63"/>
        <v>0</v>
      </c>
      <c r="O95" s="41">
        <f t="shared" si="63"/>
        <v>312</v>
      </c>
      <c r="P95" s="50">
        <f>P91+P96+P97+P98</f>
        <v>612</v>
      </c>
      <c r="Q95" s="30">
        <f t="shared" ref="Q95:V95" si="64">Q91+Q96+Q97+Q98</f>
        <v>864</v>
      </c>
      <c r="R95" s="50">
        <f t="shared" si="64"/>
        <v>612</v>
      </c>
      <c r="S95" s="30">
        <f t="shared" si="64"/>
        <v>900</v>
      </c>
      <c r="T95" s="50">
        <f t="shared" si="64"/>
        <v>612</v>
      </c>
      <c r="U95" s="30">
        <f t="shared" si="64"/>
        <v>864</v>
      </c>
      <c r="V95" s="50">
        <f t="shared" si="64"/>
        <v>612</v>
      </c>
      <c r="W95" s="30">
        <f>W91+W96+W97+W98+W92+W99</f>
        <v>864</v>
      </c>
      <c r="X95" s="2">
        <f t="shared" si="62"/>
        <v>5940</v>
      </c>
      <c r="Z95" s="86">
        <f>G95-X95</f>
        <v>0</v>
      </c>
      <c r="AA95" s="38">
        <f>H95+I95+M95+N95+O95+G92+G90</f>
        <v>5940</v>
      </c>
      <c r="AB95" s="2">
        <f>G95-AA95</f>
        <v>0</v>
      </c>
    </row>
    <row r="96" spans="1:28" ht="12" customHeight="1" x14ac:dyDescent="0.35">
      <c r="A96" s="79" t="s">
        <v>58</v>
      </c>
      <c r="B96" s="76"/>
      <c r="C96" s="76"/>
      <c r="D96" s="76"/>
      <c r="E96" s="76"/>
      <c r="F96" s="77"/>
      <c r="G96" s="138" t="s">
        <v>89</v>
      </c>
      <c r="H96" s="136" t="s">
        <v>103</v>
      </c>
      <c r="I96" s="136"/>
      <c r="J96" s="136"/>
      <c r="K96" s="136"/>
      <c r="L96" s="136"/>
      <c r="M96" s="136"/>
      <c r="N96" s="136"/>
      <c r="O96" s="137"/>
      <c r="P96" s="50">
        <f t="shared" ref="P96:W96" si="65">SUM(P7,P22,P28,P32,P43,P47,P48,P53,P54,P59,P60,P65,P70,P75,P80,P81,P86,P51,P57,P63,P68,P73,P78,P84,P89)</f>
        <v>612</v>
      </c>
      <c r="Q96" s="30">
        <f t="shared" si="65"/>
        <v>862</v>
      </c>
      <c r="R96" s="50">
        <f t="shared" si="65"/>
        <v>604</v>
      </c>
      <c r="S96" s="30">
        <f t="shared" si="65"/>
        <v>676</v>
      </c>
      <c r="T96" s="50">
        <f t="shared" si="65"/>
        <v>528</v>
      </c>
      <c r="U96" s="30">
        <f t="shared" si="65"/>
        <v>586</v>
      </c>
      <c r="V96" s="50">
        <f t="shared" si="65"/>
        <v>382</v>
      </c>
      <c r="W96" s="30">
        <f t="shared" si="65"/>
        <v>286</v>
      </c>
      <c r="X96" s="2">
        <f t="shared" si="62"/>
        <v>4536</v>
      </c>
    </row>
    <row r="97" spans="1:25" ht="12" customHeight="1" x14ac:dyDescent="0.35">
      <c r="A97" s="80" t="s">
        <v>117</v>
      </c>
      <c r="B97" s="73"/>
      <c r="C97" s="73"/>
      <c r="D97" s="73"/>
      <c r="E97" s="73"/>
      <c r="F97" s="78"/>
      <c r="G97" s="138"/>
      <c r="H97" s="136" t="s">
        <v>59</v>
      </c>
      <c r="I97" s="136"/>
      <c r="J97" s="136"/>
      <c r="K97" s="136"/>
      <c r="L97" s="136"/>
      <c r="M97" s="136"/>
      <c r="N97" s="136"/>
      <c r="O97" s="137"/>
      <c r="P97" s="50">
        <f t="shared" ref="P97:W98" si="66">SUM(P49,P55,P61,P66,P71,P76,P82,P87)</f>
        <v>0</v>
      </c>
      <c r="Q97" s="30">
        <f t="shared" si="66"/>
        <v>0</v>
      </c>
      <c r="R97" s="50">
        <f t="shared" si="66"/>
        <v>0</v>
      </c>
      <c r="S97" s="30">
        <f t="shared" si="66"/>
        <v>216</v>
      </c>
      <c r="T97" s="50">
        <f t="shared" si="66"/>
        <v>72</v>
      </c>
      <c r="U97" s="30">
        <f t="shared" si="66"/>
        <v>108</v>
      </c>
      <c r="V97" s="50">
        <f t="shared" si="66"/>
        <v>0</v>
      </c>
      <c r="W97" s="30">
        <f t="shared" si="66"/>
        <v>0</v>
      </c>
      <c r="X97" s="2">
        <f t="shared" si="62"/>
        <v>396</v>
      </c>
      <c r="Y97" s="2">
        <f>X97+X98</f>
        <v>1116</v>
      </c>
    </row>
    <row r="98" spans="1:25" ht="12" customHeight="1" x14ac:dyDescent="0.35">
      <c r="A98" s="80" t="s">
        <v>60</v>
      </c>
      <c r="B98" s="73"/>
      <c r="C98" s="73"/>
      <c r="D98" s="73"/>
      <c r="E98" s="73"/>
      <c r="F98" s="78"/>
      <c r="G98" s="138"/>
      <c r="H98" s="136" t="s">
        <v>101</v>
      </c>
      <c r="I98" s="136"/>
      <c r="J98" s="136"/>
      <c r="K98" s="136"/>
      <c r="L98" s="136"/>
      <c r="M98" s="136"/>
      <c r="N98" s="136"/>
      <c r="O98" s="137"/>
      <c r="P98" s="51">
        <f t="shared" si="66"/>
        <v>0</v>
      </c>
      <c r="Q98" s="31">
        <f t="shared" si="66"/>
        <v>0</v>
      </c>
      <c r="R98" s="51">
        <f t="shared" si="66"/>
        <v>0</v>
      </c>
      <c r="S98" s="31">
        <f t="shared" si="66"/>
        <v>0</v>
      </c>
      <c r="T98" s="51">
        <f t="shared" si="66"/>
        <v>0</v>
      </c>
      <c r="U98" s="31">
        <f t="shared" si="66"/>
        <v>144</v>
      </c>
      <c r="V98" s="51">
        <f t="shared" si="66"/>
        <v>216</v>
      </c>
      <c r="W98" s="31">
        <f t="shared" si="66"/>
        <v>360</v>
      </c>
      <c r="X98" s="2">
        <f t="shared" si="62"/>
        <v>720</v>
      </c>
    </row>
    <row r="99" spans="1:25" ht="12" customHeight="1" x14ac:dyDescent="0.35">
      <c r="A99" s="80" t="s">
        <v>118</v>
      </c>
      <c r="B99" s="73"/>
      <c r="C99" s="73"/>
      <c r="D99" s="73"/>
      <c r="E99" s="73"/>
      <c r="F99" s="78"/>
      <c r="G99" s="138"/>
      <c r="H99" s="136"/>
      <c r="I99" s="136"/>
      <c r="J99" s="136"/>
      <c r="K99" s="136"/>
      <c r="L99" s="136"/>
      <c r="M99" s="136"/>
      <c r="N99" s="136"/>
      <c r="O99" s="137"/>
      <c r="P99" s="74"/>
      <c r="Q99" s="16"/>
      <c r="R99" s="74"/>
      <c r="S99" s="16"/>
      <c r="T99" s="74"/>
      <c r="U99" s="16"/>
      <c r="V99" s="74"/>
      <c r="W99" s="16"/>
      <c r="X99" s="2">
        <f>SUM(P99:W99)</f>
        <v>0</v>
      </c>
    </row>
    <row r="100" spans="1:25" ht="12" customHeight="1" x14ac:dyDescent="0.35">
      <c r="A100" s="80" t="s">
        <v>119</v>
      </c>
      <c r="B100" s="73"/>
      <c r="C100" s="73"/>
      <c r="D100" s="73"/>
      <c r="E100" s="73"/>
      <c r="F100" s="78"/>
      <c r="G100" s="138"/>
      <c r="H100" s="136" t="s">
        <v>61</v>
      </c>
      <c r="I100" s="136"/>
      <c r="J100" s="136"/>
      <c r="K100" s="136"/>
      <c r="L100" s="136"/>
      <c r="M100" s="136"/>
      <c r="N100" s="136"/>
      <c r="O100" s="137"/>
      <c r="P100" s="50">
        <v>1</v>
      </c>
      <c r="Q100" s="17">
        <v>1</v>
      </c>
      <c r="R100" s="54">
        <v>2</v>
      </c>
      <c r="S100" s="9">
        <v>6</v>
      </c>
      <c r="T100" s="54">
        <v>1</v>
      </c>
      <c r="U100" s="9">
        <v>3</v>
      </c>
      <c r="V100" s="54"/>
      <c r="W100" s="9">
        <v>6</v>
      </c>
      <c r="X100" s="2">
        <f t="shared" ref="X100:X107" si="67">SUM(P100:W100)</f>
        <v>20</v>
      </c>
    </row>
    <row r="101" spans="1:25" ht="12" customHeight="1" x14ac:dyDescent="0.35">
      <c r="A101" s="80" t="s">
        <v>169</v>
      </c>
      <c r="B101" s="73"/>
      <c r="C101" s="73"/>
      <c r="D101" s="73"/>
      <c r="E101" s="73"/>
      <c r="F101" s="78"/>
      <c r="G101" s="138"/>
      <c r="H101" s="136" t="s">
        <v>62</v>
      </c>
      <c r="I101" s="136"/>
      <c r="J101" s="136"/>
      <c r="K101" s="136"/>
      <c r="L101" s="136"/>
      <c r="M101" s="136"/>
      <c r="N101" s="136"/>
      <c r="O101" s="137"/>
      <c r="P101" s="50">
        <v>1</v>
      </c>
      <c r="Q101" s="17">
        <v>9</v>
      </c>
      <c r="R101" s="54">
        <v>4</v>
      </c>
      <c r="S101" s="9">
        <v>6</v>
      </c>
      <c r="T101" s="54">
        <v>2</v>
      </c>
      <c r="U101" s="9">
        <v>6</v>
      </c>
      <c r="V101" s="54">
        <v>5</v>
      </c>
      <c r="W101" s="18">
        <v>5</v>
      </c>
      <c r="X101" s="2">
        <f t="shared" si="67"/>
        <v>38</v>
      </c>
    </row>
    <row r="102" spans="1:25" ht="12" customHeight="1" x14ac:dyDescent="0.35">
      <c r="A102" s="133" t="s">
        <v>120</v>
      </c>
      <c r="B102" s="134"/>
      <c r="C102" s="134"/>
      <c r="D102" s="134"/>
      <c r="E102" s="134"/>
      <c r="F102" s="135"/>
      <c r="G102" s="138"/>
      <c r="H102" s="136" t="s">
        <v>63</v>
      </c>
      <c r="I102" s="136"/>
      <c r="J102" s="136"/>
      <c r="K102" s="136"/>
      <c r="L102" s="136"/>
      <c r="M102" s="136"/>
      <c r="N102" s="136"/>
      <c r="O102" s="137"/>
      <c r="P102" s="50"/>
      <c r="Q102" s="19"/>
      <c r="R102" s="54"/>
      <c r="S102" s="18"/>
      <c r="T102" s="54"/>
      <c r="U102" s="18"/>
      <c r="V102" s="54"/>
      <c r="W102" s="18"/>
      <c r="X102" s="2">
        <f t="shared" si="67"/>
        <v>0</v>
      </c>
    </row>
    <row r="103" spans="1:25" x14ac:dyDescent="0.35">
      <c r="X103" s="2">
        <f t="shared" si="67"/>
        <v>0</v>
      </c>
    </row>
    <row r="104" spans="1:25" ht="16.5" customHeight="1" x14ac:dyDescent="0.35">
      <c r="O104" s="1" t="s">
        <v>96</v>
      </c>
      <c r="P104" s="1">
        <v>17</v>
      </c>
      <c r="Q104" s="1">
        <v>24</v>
      </c>
      <c r="R104" s="1">
        <v>17</v>
      </c>
      <c r="S104" s="1">
        <v>25</v>
      </c>
      <c r="T104" s="1">
        <v>17</v>
      </c>
      <c r="U104" s="1">
        <v>24</v>
      </c>
      <c r="V104" s="1">
        <v>17</v>
      </c>
      <c r="W104" s="1">
        <v>24</v>
      </c>
      <c r="X104" s="2">
        <f t="shared" si="67"/>
        <v>165</v>
      </c>
    </row>
    <row r="105" spans="1:25" x14ac:dyDescent="0.35">
      <c r="O105" s="1" t="s">
        <v>97</v>
      </c>
      <c r="P105" s="1">
        <f>P104*36</f>
        <v>612</v>
      </c>
      <c r="Q105" s="1">
        <f t="shared" ref="Q105:W105" si="68">Q104*36</f>
        <v>864</v>
      </c>
      <c r="R105" s="1">
        <f t="shared" si="68"/>
        <v>612</v>
      </c>
      <c r="S105" s="1">
        <f t="shared" si="68"/>
        <v>900</v>
      </c>
      <c r="T105" s="1">
        <f t="shared" si="68"/>
        <v>612</v>
      </c>
      <c r="U105" s="1">
        <f t="shared" si="68"/>
        <v>864</v>
      </c>
      <c r="V105" s="1">
        <f t="shared" si="68"/>
        <v>612</v>
      </c>
      <c r="W105" s="1">
        <f t="shared" si="68"/>
        <v>864</v>
      </c>
      <c r="X105" s="2">
        <f t="shared" si="67"/>
        <v>5940</v>
      </c>
    </row>
    <row r="106" spans="1:25" x14ac:dyDescent="0.35">
      <c r="O106" s="1" t="s">
        <v>109</v>
      </c>
      <c r="P106" s="38">
        <f>P95</f>
        <v>612</v>
      </c>
      <c r="Q106" s="38">
        <f t="shared" ref="Q106:W106" si="69">Q95</f>
        <v>864</v>
      </c>
      <c r="R106" s="38">
        <f t="shared" si="69"/>
        <v>612</v>
      </c>
      <c r="S106" s="38">
        <f t="shared" si="69"/>
        <v>900</v>
      </c>
      <c r="T106" s="38">
        <f t="shared" si="69"/>
        <v>612</v>
      </c>
      <c r="U106" s="38">
        <f t="shared" si="69"/>
        <v>864</v>
      </c>
      <c r="V106" s="38">
        <f t="shared" si="69"/>
        <v>612</v>
      </c>
      <c r="W106" s="38">
        <f t="shared" si="69"/>
        <v>864</v>
      </c>
      <c r="X106" s="2">
        <f t="shared" si="67"/>
        <v>5940</v>
      </c>
    </row>
    <row r="107" spans="1:25" x14ac:dyDescent="0.35">
      <c r="P107" s="2">
        <f>P105-P106</f>
        <v>0</v>
      </c>
      <c r="Q107" s="2">
        <f>Q105-Q106</f>
        <v>0</v>
      </c>
      <c r="R107" s="2">
        <f t="shared" ref="R107:W107" si="70">R105-R106</f>
        <v>0</v>
      </c>
      <c r="S107" s="2">
        <f t="shared" si="70"/>
        <v>0</v>
      </c>
      <c r="T107" s="2">
        <f t="shared" si="70"/>
        <v>0</v>
      </c>
      <c r="U107" s="2">
        <f t="shared" si="70"/>
        <v>0</v>
      </c>
      <c r="V107" s="2">
        <f t="shared" si="70"/>
        <v>0</v>
      </c>
      <c r="W107" s="2">
        <f t="shared" si="70"/>
        <v>0</v>
      </c>
      <c r="X107" s="2">
        <f t="shared" si="67"/>
        <v>0</v>
      </c>
    </row>
    <row r="108" spans="1:25" x14ac:dyDescent="0.35">
      <c r="P108" s="4"/>
      <c r="Q108" s="4">
        <f>(P105+Q105)/36</f>
        <v>41</v>
      </c>
      <c r="R108" s="4"/>
      <c r="S108" s="4">
        <f t="shared" ref="S108:W108" si="71">(R105+S105)/36</f>
        <v>42</v>
      </c>
      <c r="T108" s="4"/>
      <c r="U108" s="4">
        <f t="shared" si="71"/>
        <v>41</v>
      </c>
      <c r="V108" s="4"/>
      <c r="W108" s="4">
        <f t="shared" si="71"/>
        <v>41</v>
      </c>
    </row>
    <row r="109" spans="1:25" x14ac:dyDescent="0.35">
      <c r="A109" s="1" t="s">
        <v>108</v>
      </c>
      <c r="P109" s="2"/>
      <c r="Q109" s="2"/>
      <c r="R109" s="2"/>
      <c r="S109" s="2"/>
      <c r="T109" s="2"/>
      <c r="U109" s="2"/>
      <c r="V109" s="2"/>
      <c r="W109" s="2"/>
      <c r="X109" s="4"/>
    </row>
    <row r="110" spans="1:25" ht="12" customHeight="1" x14ac:dyDescent="0.35">
      <c r="A110" s="128" t="s">
        <v>128</v>
      </c>
      <c r="B110" s="128"/>
      <c r="C110" s="128"/>
      <c r="D110" s="128"/>
      <c r="E110" s="128"/>
      <c r="F110" s="128"/>
      <c r="G110" s="128"/>
      <c r="Q110" s="2"/>
      <c r="R110" s="2"/>
      <c r="S110" s="2"/>
      <c r="T110" s="2"/>
      <c r="U110" s="2"/>
      <c r="V110" s="2"/>
      <c r="W110" s="2"/>
      <c r="X110" s="2"/>
    </row>
    <row r="111" spans="1:25" ht="12.75" customHeight="1" x14ac:dyDescent="0.35">
      <c r="A111" s="128" t="s">
        <v>122</v>
      </c>
      <c r="B111" s="128"/>
      <c r="C111" s="128"/>
      <c r="D111" s="128"/>
      <c r="E111" s="128"/>
      <c r="F111" s="128"/>
      <c r="Q111" s="2"/>
      <c r="R111" s="2"/>
      <c r="S111" s="2"/>
      <c r="T111" s="2"/>
      <c r="U111" s="2"/>
      <c r="V111" s="2"/>
      <c r="W111" s="2"/>
      <c r="X111" s="2"/>
    </row>
    <row r="112" spans="1:25" x14ac:dyDescent="0.35">
      <c r="Q112" s="2"/>
      <c r="R112" s="2"/>
      <c r="S112" s="2"/>
      <c r="T112" s="2"/>
      <c r="U112" s="2"/>
      <c r="V112" s="2"/>
      <c r="W112" s="2"/>
      <c r="X112" s="2"/>
    </row>
    <row r="113" spans="17:24" x14ac:dyDescent="0.35">
      <c r="Q113" s="2"/>
      <c r="R113" s="2"/>
      <c r="S113" s="2"/>
      <c r="T113" s="2"/>
      <c r="U113" s="2"/>
      <c r="V113" s="2"/>
      <c r="W113" s="2"/>
      <c r="X113" s="2"/>
    </row>
    <row r="114" spans="17:24" x14ac:dyDescent="0.35">
      <c r="X114" s="2"/>
    </row>
    <row r="115" spans="17:24" x14ac:dyDescent="0.35">
      <c r="X115" s="2"/>
    </row>
    <row r="116" spans="17:24" x14ac:dyDescent="0.35">
      <c r="X116" s="2"/>
    </row>
    <row r="117" spans="17:24" x14ac:dyDescent="0.35">
      <c r="Q117" s="2"/>
      <c r="R117" s="2"/>
      <c r="S117" s="2"/>
      <c r="T117" s="2"/>
      <c r="U117" s="2"/>
      <c r="V117" s="2"/>
      <c r="W117" s="2"/>
      <c r="X117" s="2"/>
    </row>
  </sheetData>
  <sortState xmlns:xlrd2="http://schemas.microsoft.com/office/spreadsheetml/2017/richdata2" ref="A8:AC19">
    <sortCondition ref="A8:A19"/>
  </sortState>
  <mergeCells count="43">
    <mergeCell ref="H102:O102"/>
    <mergeCell ref="H96:O96"/>
    <mergeCell ref="H97:O97"/>
    <mergeCell ref="H98:O98"/>
    <mergeCell ref="H99:O99"/>
    <mergeCell ref="H100:O100"/>
    <mergeCell ref="A1:M1"/>
    <mergeCell ref="H3:H6"/>
    <mergeCell ref="B2:B6"/>
    <mergeCell ref="F2:F6"/>
    <mergeCell ref="C2:D2"/>
    <mergeCell ref="E2:E6"/>
    <mergeCell ref="D3:D6"/>
    <mergeCell ref="I5:I6"/>
    <mergeCell ref="H2:O2"/>
    <mergeCell ref="G2:G6"/>
    <mergeCell ref="I3:O3"/>
    <mergeCell ref="M4:M6"/>
    <mergeCell ref="O4:O6"/>
    <mergeCell ref="I4:L4"/>
    <mergeCell ref="J5:L5"/>
    <mergeCell ref="A2:A6"/>
    <mergeCell ref="P2:W2"/>
    <mergeCell ref="P3:Q3"/>
    <mergeCell ref="R3:S3"/>
    <mergeCell ref="T3:U3"/>
    <mergeCell ref="V3:W3"/>
    <mergeCell ref="D80:D81"/>
    <mergeCell ref="A111:F111"/>
    <mergeCell ref="W4:W6"/>
    <mergeCell ref="N4:N6"/>
    <mergeCell ref="U4:U6"/>
    <mergeCell ref="V4:V6"/>
    <mergeCell ref="A110:G110"/>
    <mergeCell ref="C3:C6"/>
    <mergeCell ref="A102:F102"/>
    <mergeCell ref="H101:O101"/>
    <mergeCell ref="G96:G102"/>
    <mergeCell ref="R4:R6"/>
    <mergeCell ref="S4:S6"/>
    <mergeCell ref="T4:T6"/>
    <mergeCell ref="P4:P6"/>
    <mergeCell ref="Q4:Q6"/>
  </mergeCells>
  <phoneticPr fontId="5" type="noConversion"/>
  <pageMargins left="0.37" right="0.23622047244094491" top="0.37" bottom="0.4" header="0.31496062992125984" footer="0.31496062992125984"/>
  <pageSetup paperSize="9" scale="86" orientation="landscape" r:id="rId1"/>
  <rowBreaks count="2" manualBreakCount="2">
    <brk id="31" max="22" man="1"/>
    <brk id="6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2024-06-13T10:27:10Z</dcterms:modified>
</cp:coreProperties>
</file>